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ummary" sheetId="1" state="visible" r:id="rId3"/>
    <sheet name="Weekly" sheetId="2" state="visible" r:id="rId4"/>
    <sheet name="Products" sheetId="3" state="visible" r:id="rId5"/>
    <sheet name="Countries" sheetId="4" state="visible" r:id="rId6"/>
    <sheet name="Data" sheetId="5" state="visible" r:id="rId7"/>
    <sheet name="Definitions" sheetId="6" state="visible" r:id="rId8"/>
    <sheet name="Source" sheetId="7" state="visible" r:id="rId9"/>
  </sheets>
  <definedNames>
    <definedName function="false" hidden="true" localSheetId="2" name="_xlnm._FilterDatabase" vbProcedure="false">Products!$A$1:$H$413</definedName>
    <definedName function="false" hidden="false" localSheetId="0" name="_xlnm.Print_Area" vbProcedure="false">Summary!$A$1:$P$60</definedName>
    <definedName function="false" hidden="false" name="LYWeek" vbProcedure="false">Summary!$B$8</definedName>
    <definedName function="false" hidden="false" name="MinMover" vbProcedure="false">Summary!$B$9</definedName>
    <definedName function="false" hidden="false" name="PriorWeek" vbProcedure="false">Summary!$B$7</definedName>
    <definedName function="false" hidden="false" name="SelectedWeek" vbProcedure="false">Summary!$B$5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<sst xmlns="http://schemas.openxmlformats.org/spreadsheetml/2006/main" count="11166" uniqueCount="953">
  <si>
    <t xml:space="preserve">Built with Claude under Zachary's direction. Public data: UCI Online Retail II (CC BY 4.0).</t>
  </si>
  <si>
    <t xml:space="preserve">Weekly KPI report</t>
  </si>
  <si>
    <t xml:space="preserve">Pick a week in the yellow cell (Monday). The KPIs, the changes, the notes, the chart and the top movers on this sheet, and the ranks on Products and Countries, recalculate. Weeks run Monday to Sunday.</t>
  </si>
  <si>
    <t xml:space="preserve">Week starting (Monday)</t>
  </si>
  <si>
    <t xml:space="preserve">Week ending (Sunday)</t>
  </si>
  <si>
    <t xml:space="preserve">Week before starts</t>
  </si>
  <si>
    <t xml:space="preserve">Same week a year earlier starts (52 weeks back)</t>
  </si>
  <si>
    <t xml:space="preserve">Smallest net revenue for a mover (£)</t>
  </si>
  <si>
    <t xml:space="preserve">Chart data: net revenue, the 12 weeks to the selected week</t>
  </si>
  <si>
    <t xml:space="preserve">KPI</t>
  </si>
  <si>
    <t xml:space="preserve">This week</t>
  </si>
  <si>
    <t xml:space="preserve">Week before</t>
  </si>
  <si>
    <t xml:space="preserve">Change vs the week before</t>
  </si>
  <si>
    <t xml:space="preserve">Same week a year earlier</t>
  </si>
  <si>
    <t xml:space="preserve">Change vs the same week a year earlier</t>
  </si>
  <si>
    <t xml:space="preserve">Week starting</t>
  </si>
  <si>
    <t xml:space="preserve">This year (£)</t>
  </si>
  <si>
    <t xml:space="preserve">Same week a year earlier (£)</t>
  </si>
  <si>
    <t xml:space="preserve">Net revenue</t>
  </si>
  <si>
    <t xml:space="preserve">Sales before cancellations</t>
  </si>
  <si>
    <t xml:space="preserve">Orders</t>
  </si>
  <si>
    <t xml:space="preserve">Average order value (before cancellations)</t>
  </si>
  <si>
    <t xml:space="preserve">Identified customers</t>
  </si>
  <si>
    <t xml:space="preserve">New customers (identified)</t>
  </si>
  <si>
    <t xml:space="preserve">Repeat-customer share (of identified customers)</t>
  </si>
  <si>
    <t xml:space="preserve">Cancellation invoices, % of all invoices</t>
  </si>
  <si>
    <t xml:space="preserve">Cancelled value, % of sales before cancellations</t>
  </si>
  <si>
    <t xml:space="preserve">Units sold</t>
  </si>
  <si>
    <t xml:space="preserve">Lines with no customer id, % of sales lines</t>
  </si>
  <si>
    <t xml:space="preserve">Amounts change in percent; shares change in points (the difference between the two shares as shown). Green and red show the direction only (for cancellations and lines with no customer id, up is red).</t>
  </si>
  <si>
    <t xml:space="preserve">Top movers: net revenue this week minus the week before, in pounds (ranked only if at least the minimum above in either week)</t>
  </si>
  <si>
    <t xml:space="preserve">Biggest product rises</t>
  </si>
  <si>
    <t xml:space="preserve">Stock code</t>
  </si>
  <si>
    <t xml:space="preserve">Change vs the week before (£)</t>
  </si>
  <si>
    <t xml:space="preserve">This week (£)</t>
  </si>
  <si>
    <t xml:space="preserve">Week before (£)</t>
  </si>
  <si>
    <t xml:space="preserve">Biggest product falls</t>
  </si>
  <si>
    <t xml:space="preserve">Biggest country rises</t>
  </si>
  <si>
    <t xml:space="preserve">Biggest country falls</t>
  </si>
  <si>
    <t xml:space="preserve">Notes on the selected week (formulas: they follow the yellow cell)</t>
  </si>
  <si>
    <t xml:space="preserve">Sales before cancellations (£)</t>
  </si>
  <si>
    <t xml:space="preserve">Cancelled value (£)</t>
  </si>
  <si>
    <t xml:space="preserve">Net revenue (£)</t>
  </si>
  <si>
    <t xml:space="preserve">Cancellation invoices</t>
  </si>
  <si>
    <t xml:space="preserve">Repeat customers</t>
  </si>
  <si>
    <t xml:space="preserve">Sales lines</t>
  </si>
  <si>
    <t xml:space="preserve">Sales lines with no customer id</t>
  </si>
  <si>
    <t xml:space="preserve">Average order value (before cancellations) (£)</t>
  </si>
  <si>
    <t xml:space="preserve">Repeat-customer share</t>
  </si>
  <si>
    <t xml:space="preserve">Net revenue vs the week before</t>
  </si>
  <si>
    <t xml:space="preserve">Orders vs the week before</t>
  </si>
  <si>
    <t xml:space="preserve">Net revenue vs the same week a year earlier (52 weeks back)</t>
  </si>
  <si>
    <t xml:space="preserve">Note</t>
  </si>
  <si>
    <t xml:space="preserve">Partial week: the data begins on Tuesday Dec 1, 2009.</t>
  </si>
  <si>
    <t xml:space="preserve">No orders in the data this week.</t>
  </si>
  <si>
    <t xml:space="preserve">Partial week: the data ends on Friday Dec 9, 2011 (12:50). Includes £172,782 of cancellations.</t>
  </si>
  <si>
    <t xml:space="preserve">Product (most common description)</t>
  </si>
  <si>
    <t xml:space="preserve">Change (£)</t>
  </si>
  <si>
    <t xml:space="preserve">Ranked? (at least the minimum in either week)</t>
  </si>
  <si>
    <t xml:space="preserve">Rank among rises (change above 0)</t>
  </si>
  <si>
    <t xml:space="preserve">Rank among falls (change below 0)</t>
  </si>
  <si>
    <t xml:space="preserve">15036</t>
  </si>
  <si>
    <t xml:space="preserve">Assorted colours silk fan</t>
  </si>
  <si>
    <t xml:space="preserve">15056BL</t>
  </si>
  <si>
    <t xml:space="preserve">Edwardian parasol black</t>
  </si>
  <si>
    <t xml:space="preserve">15056N</t>
  </si>
  <si>
    <t xml:space="preserve">Edwardian parasol natural</t>
  </si>
  <si>
    <t xml:space="preserve">16014</t>
  </si>
  <si>
    <t xml:space="preserve">Small chinese style scissor</t>
  </si>
  <si>
    <t xml:space="preserve">17003</t>
  </si>
  <si>
    <t xml:space="preserve">Brocade ring purse</t>
  </si>
  <si>
    <t xml:space="preserve">18097C</t>
  </si>
  <si>
    <t xml:space="preserve">White tall porcelain t-light holder</t>
  </si>
  <si>
    <t xml:space="preserve">20679</t>
  </si>
  <si>
    <t xml:space="preserve">Edwardian parasol red</t>
  </si>
  <si>
    <t xml:space="preserve">20685</t>
  </si>
  <si>
    <t xml:space="preserve">Doormat red retrospot</t>
  </si>
  <si>
    <t xml:space="preserve">20712</t>
  </si>
  <si>
    <t xml:space="preserve">Jumbo bag woodland animals</t>
  </si>
  <si>
    <t xml:space="preserve">20713</t>
  </si>
  <si>
    <t xml:space="preserve">Jumbo bag owls</t>
  </si>
  <si>
    <t xml:space="preserve">20719</t>
  </si>
  <si>
    <t xml:space="preserve">Woodland charlotte bag</t>
  </si>
  <si>
    <t xml:space="preserve">20723</t>
  </si>
  <si>
    <t xml:space="preserve">Strawberry charlotte bag</t>
  </si>
  <si>
    <t xml:space="preserve">20724</t>
  </si>
  <si>
    <t xml:space="preserve">Red retrospot charlotte bag</t>
  </si>
  <si>
    <t xml:space="preserve">20725</t>
  </si>
  <si>
    <t xml:space="preserve">Lunch bag red retrospot</t>
  </si>
  <si>
    <t xml:space="preserve">20726</t>
  </si>
  <si>
    <t xml:space="preserve">Lunch bag woodland</t>
  </si>
  <si>
    <t xml:space="preserve">20727</t>
  </si>
  <si>
    <t xml:space="preserve">Lunch bag black skull.</t>
  </si>
  <si>
    <t xml:space="preserve">20728</t>
  </si>
  <si>
    <t xml:space="preserve">Lunch bag cars blue</t>
  </si>
  <si>
    <t xml:space="preserve">20749</t>
  </si>
  <si>
    <t xml:space="preserve">Assorted colour mini cases</t>
  </si>
  <si>
    <t xml:space="preserve">20750</t>
  </si>
  <si>
    <t xml:space="preserve">Red retrospot mini cases</t>
  </si>
  <si>
    <t xml:space="preserve">20914</t>
  </si>
  <si>
    <t xml:space="preserve">Set/5 red retrospot lid glass bowls</t>
  </si>
  <si>
    <t xml:space="preserve">20969</t>
  </si>
  <si>
    <t xml:space="preserve">Red floral feltcraft shoulder bag</t>
  </si>
  <si>
    <t xml:space="preserve">20971</t>
  </si>
  <si>
    <t xml:space="preserve">Pink blue felt craft trinket box</t>
  </si>
  <si>
    <t xml:space="preserve">21035</t>
  </si>
  <si>
    <t xml:space="preserve">Set/2 red retrospot tea towels</t>
  </si>
  <si>
    <t xml:space="preserve">21098</t>
  </si>
  <si>
    <t xml:space="preserve">Christmas toilet roll</t>
  </si>
  <si>
    <t xml:space="preserve">21107</t>
  </si>
  <si>
    <t xml:space="preserve">Cream slice flannel pink spot</t>
  </si>
  <si>
    <t xml:space="preserve">21108</t>
  </si>
  <si>
    <t xml:space="preserve">Fairy cake flannel assorted colour</t>
  </si>
  <si>
    <t xml:space="preserve">21112</t>
  </si>
  <si>
    <t xml:space="preserve">Swiss roll towel, pink spots</t>
  </si>
  <si>
    <t xml:space="preserve">21115</t>
  </si>
  <si>
    <t xml:space="preserve">Rose caravan doorstop</t>
  </si>
  <si>
    <t xml:space="preserve">21121</t>
  </si>
  <si>
    <t xml:space="preserve">Set/10 red polkadot party candles</t>
  </si>
  <si>
    <t xml:space="preserve">21137</t>
  </si>
  <si>
    <t xml:space="preserve">Black record cover frame</t>
  </si>
  <si>
    <t xml:space="preserve">21156</t>
  </si>
  <si>
    <t xml:space="preserve">Retrospot childrens apron</t>
  </si>
  <si>
    <t xml:space="preserve">21165</t>
  </si>
  <si>
    <t xml:space="preserve">Beware of the cat metal sign</t>
  </si>
  <si>
    <t xml:space="preserve">21166</t>
  </si>
  <si>
    <t xml:space="preserve">Cook with wine metal sign</t>
  </si>
  <si>
    <t xml:space="preserve">21169</t>
  </si>
  <si>
    <t xml:space="preserve">You're confusing me metal sign</t>
  </si>
  <si>
    <t xml:space="preserve">21174</t>
  </si>
  <si>
    <t xml:space="preserve">Pottering in the shed metal sign</t>
  </si>
  <si>
    <t xml:space="preserve">21175</t>
  </si>
  <si>
    <t xml:space="preserve">Gin + tonic diet metal sign</t>
  </si>
  <si>
    <t xml:space="preserve">21181</t>
  </si>
  <si>
    <t xml:space="preserve">Please one person metal sign</t>
  </si>
  <si>
    <t xml:space="preserve">21201</t>
  </si>
  <si>
    <t xml:space="preserve">Tropical honeycomb paper garland</t>
  </si>
  <si>
    <t xml:space="preserve">21212</t>
  </si>
  <si>
    <t xml:space="preserve">Pack of 72 retrospot cake cases</t>
  </si>
  <si>
    <t xml:space="preserve">21216</t>
  </si>
  <si>
    <t xml:space="preserve">Set 3 retrospot tea,coffee,sugar</t>
  </si>
  <si>
    <t xml:space="preserve">21217</t>
  </si>
  <si>
    <t xml:space="preserve">Red retrospot round cake tins</t>
  </si>
  <si>
    <t xml:space="preserve">21232</t>
  </si>
  <si>
    <t xml:space="preserve">Strawberry ceramic trinket box</t>
  </si>
  <si>
    <t xml:space="preserve">21479</t>
  </si>
  <si>
    <t xml:space="preserve">White skull hot water bottle</t>
  </si>
  <si>
    <t xml:space="preserve">21481</t>
  </si>
  <si>
    <t xml:space="preserve">Fawn blue hot water bottle</t>
  </si>
  <si>
    <t xml:space="preserve">21484</t>
  </si>
  <si>
    <t xml:space="preserve">Chick grey hot water bottle</t>
  </si>
  <si>
    <t xml:space="preserve">21485</t>
  </si>
  <si>
    <t xml:space="preserve">Retrospot heart hot water bottle</t>
  </si>
  <si>
    <t xml:space="preserve">21523</t>
  </si>
  <si>
    <t xml:space="preserve">Doormat fancy font home sweet home</t>
  </si>
  <si>
    <t xml:space="preserve">21524</t>
  </si>
  <si>
    <t xml:space="preserve">Doormat spotty home sweet home</t>
  </si>
  <si>
    <t xml:space="preserve">21535</t>
  </si>
  <si>
    <t xml:space="preserve">Red retrospot small milk jug</t>
  </si>
  <si>
    <t xml:space="preserve">21588</t>
  </si>
  <si>
    <t xml:space="preserve">Retrospot giant tube matches</t>
  </si>
  <si>
    <t xml:space="preserve">21591</t>
  </si>
  <si>
    <t xml:space="preserve">Cosy hour cigar box matches</t>
  </si>
  <si>
    <t xml:space="preserve">21623</t>
  </si>
  <si>
    <t xml:space="preserve">Vintage union jack memoboard</t>
  </si>
  <si>
    <t xml:space="preserve">21731</t>
  </si>
  <si>
    <t xml:space="preserve">Red toadstool led night light</t>
  </si>
  <si>
    <t xml:space="preserve">21733</t>
  </si>
  <si>
    <t xml:space="preserve">Red hanging heart t-light holder</t>
  </si>
  <si>
    <t xml:space="preserve">21755</t>
  </si>
  <si>
    <t xml:space="preserve">Love building block word</t>
  </si>
  <si>
    <t xml:space="preserve">21787</t>
  </si>
  <si>
    <t xml:space="preserve">Rain poncho retrospot</t>
  </si>
  <si>
    <t xml:space="preserve">21790</t>
  </si>
  <si>
    <t xml:space="preserve">Vintage snap cards</t>
  </si>
  <si>
    <t xml:space="preserve">21791</t>
  </si>
  <si>
    <t xml:space="preserve">Vintage heads and tails card game</t>
  </si>
  <si>
    <t xml:space="preserve">21843</t>
  </si>
  <si>
    <t xml:space="preserve">Red retrospot cake stand</t>
  </si>
  <si>
    <t xml:space="preserve">21844</t>
  </si>
  <si>
    <t xml:space="preserve">Red retrospot mug</t>
  </si>
  <si>
    <t xml:space="preserve">21871</t>
  </si>
  <si>
    <t xml:space="preserve">Save the planet mug</t>
  </si>
  <si>
    <t xml:space="preserve">21873</t>
  </si>
  <si>
    <t xml:space="preserve">If you can't stand the heat mug</t>
  </si>
  <si>
    <t xml:space="preserve">21874</t>
  </si>
  <si>
    <t xml:space="preserve">Gin and tonic mug</t>
  </si>
  <si>
    <t xml:space="preserve">21876</t>
  </si>
  <si>
    <t xml:space="preserve">Pottering mug</t>
  </si>
  <si>
    <t xml:space="preserve">21877</t>
  </si>
  <si>
    <t xml:space="preserve">Home sweet home mug</t>
  </si>
  <si>
    <t xml:space="preserve">21888</t>
  </si>
  <si>
    <t xml:space="preserve">Bingo set</t>
  </si>
  <si>
    <t xml:space="preserve">21889</t>
  </si>
  <si>
    <t xml:space="preserve">Wooden box of dominoes</t>
  </si>
  <si>
    <t xml:space="preserve">21891</t>
  </si>
  <si>
    <t xml:space="preserve">Traditional wooden skipping rope</t>
  </si>
  <si>
    <t xml:space="preserve">21906</t>
  </si>
  <si>
    <t xml:space="preserve">Pharmacie first aid tin</t>
  </si>
  <si>
    <t xml:space="preserve">21908</t>
  </si>
  <si>
    <t xml:space="preserve">Chocolate this way metal sign</t>
  </si>
  <si>
    <t xml:space="preserve">21912</t>
  </si>
  <si>
    <t xml:space="preserve">Vintage snakes &amp; ladders</t>
  </si>
  <si>
    <t xml:space="preserve">21914</t>
  </si>
  <si>
    <t xml:space="preserve">Blue harmonica in box</t>
  </si>
  <si>
    <t xml:space="preserve">21915</t>
  </si>
  <si>
    <t xml:space="preserve">Red harmonica in box</t>
  </si>
  <si>
    <t xml:space="preserve">21928</t>
  </si>
  <si>
    <t xml:space="preserve">Jumbo bag scandinavian paisley</t>
  </si>
  <si>
    <t xml:space="preserve">21929</t>
  </si>
  <si>
    <t xml:space="preserve">Jumbo bag pink vintage paisley</t>
  </si>
  <si>
    <t xml:space="preserve">21930</t>
  </si>
  <si>
    <t xml:space="preserve">Jumbo storage bag skulls</t>
  </si>
  <si>
    <t xml:space="preserve">21931</t>
  </si>
  <si>
    <t xml:space="preserve">Jumbo storage bag suki</t>
  </si>
  <si>
    <t xml:space="preserve">22041</t>
  </si>
  <si>
    <t xml:space="preserve">Record frame 7" single size</t>
  </si>
  <si>
    <t xml:space="preserve">22065</t>
  </si>
  <si>
    <t xml:space="preserve">Christmas pudding trinket pot</t>
  </si>
  <si>
    <t xml:space="preserve">22077</t>
  </si>
  <si>
    <t xml:space="preserve">6 ribbons rustic charm</t>
  </si>
  <si>
    <t xml:space="preserve">22083</t>
  </si>
  <si>
    <t xml:space="preserve">Paper chain kit retrospot</t>
  </si>
  <si>
    <t xml:space="preserve">22086</t>
  </si>
  <si>
    <t xml:space="preserve">Paper chain kit 50's christmas</t>
  </si>
  <si>
    <t xml:space="preserve">22087</t>
  </si>
  <si>
    <t xml:space="preserve">Paper bunting white lace</t>
  </si>
  <si>
    <t xml:space="preserve">22111</t>
  </si>
  <si>
    <t xml:space="preserve">Scottie dog hot water bottle</t>
  </si>
  <si>
    <t xml:space="preserve">22112</t>
  </si>
  <si>
    <t xml:space="preserve">Chocolate hot water bottle</t>
  </si>
  <si>
    <t xml:space="preserve">22113</t>
  </si>
  <si>
    <t xml:space="preserve">Grey heart hot water bottle</t>
  </si>
  <si>
    <t xml:space="preserve">22114</t>
  </si>
  <si>
    <t xml:space="preserve">Hot water bottle tea and sympathy</t>
  </si>
  <si>
    <t xml:space="preserve">22117</t>
  </si>
  <si>
    <t xml:space="preserve">Metal sign her dinner is served</t>
  </si>
  <si>
    <t xml:space="preserve">22130</t>
  </si>
  <si>
    <t xml:space="preserve">Party cone christmas decoration</t>
  </si>
  <si>
    <t xml:space="preserve">22138</t>
  </si>
  <si>
    <t xml:space="preserve">Baking set 9 piece retrospot</t>
  </si>
  <si>
    <t xml:space="preserve">22139</t>
  </si>
  <si>
    <t xml:space="preserve">Retrospot tea set ceramic 11 pc</t>
  </si>
  <si>
    <t xml:space="preserve">22141</t>
  </si>
  <si>
    <t xml:space="preserve">Christmas craft tree top angel</t>
  </si>
  <si>
    <t xml:space="preserve">22142</t>
  </si>
  <si>
    <t xml:space="preserve">Christmas craft white fairy</t>
  </si>
  <si>
    <t xml:space="preserve">22144</t>
  </si>
  <si>
    <t xml:space="preserve">Christmas craft little friends</t>
  </si>
  <si>
    <t xml:space="preserve">22147</t>
  </si>
  <si>
    <t xml:space="preserve">Feltcraft butterfly hearts</t>
  </si>
  <si>
    <t xml:space="preserve">22149</t>
  </si>
  <si>
    <t xml:space="preserve">Feltcraft 6 flower friends</t>
  </si>
  <si>
    <t xml:space="preserve">22158</t>
  </si>
  <si>
    <t xml:space="preserve">3 hearts hanging decoration rustic</t>
  </si>
  <si>
    <t xml:space="preserve">22169</t>
  </si>
  <si>
    <t xml:space="preserve">Family album white picture frame</t>
  </si>
  <si>
    <t xml:space="preserve">22170</t>
  </si>
  <si>
    <t xml:space="preserve">Picture frame wood triple portrait</t>
  </si>
  <si>
    <t xml:space="preserve">22175</t>
  </si>
  <si>
    <t xml:space="preserve">Pink owl soft toy</t>
  </si>
  <si>
    <t xml:space="preserve">22178</t>
  </si>
  <si>
    <t xml:space="preserve">Victorian glass hanging t-light</t>
  </si>
  <si>
    <t xml:space="preserve">22189</t>
  </si>
  <si>
    <t xml:space="preserve">Cream heart card holder</t>
  </si>
  <si>
    <t xml:space="preserve">22192</t>
  </si>
  <si>
    <t xml:space="preserve">Blue diner wall clock</t>
  </si>
  <si>
    <t xml:space="preserve">22193</t>
  </si>
  <si>
    <t xml:space="preserve">Red diner wall clock</t>
  </si>
  <si>
    <t xml:space="preserve">22197</t>
  </si>
  <si>
    <t xml:space="preserve">Small popcorn holder</t>
  </si>
  <si>
    <t xml:space="preserve">22273</t>
  </si>
  <si>
    <t xml:space="preserve">Feltcraft doll molly</t>
  </si>
  <si>
    <t xml:space="preserve">22300</t>
  </si>
  <si>
    <t xml:space="preserve">Coffee mug dog + ball design</t>
  </si>
  <si>
    <t xml:space="preserve">22301</t>
  </si>
  <si>
    <t xml:space="preserve">Coffee mug cat + bird design</t>
  </si>
  <si>
    <t xml:space="preserve">22304</t>
  </si>
  <si>
    <t xml:space="preserve">Coffee mug blue paisley design</t>
  </si>
  <si>
    <t xml:space="preserve">22311</t>
  </si>
  <si>
    <t xml:space="preserve">Office mug warmer black+silver</t>
  </si>
  <si>
    <t xml:space="preserve">22313</t>
  </si>
  <si>
    <t xml:space="preserve">Office mug warmer pink</t>
  </si>
  <si>
    <t xml:space="preserve">22326</t>
  </si>
  <si>
    <t xml:space="preserve">Round snack boxes set of4 woodland</t>
  </si>
  <si>
    <t xml:space="preserve">22328</t>
  </si>
  <si>
    <t xml:space="preserve">Round snack boxes set of 4 fruits</t>
  </si>
  <si>
    <t xml:space="preserve">22355</t>
  </si>
  <si>
    <t xml:space="preserve">Charlotte bag suki design</t>
  </si>
  <si>
    <t xml:space="preserve">22356</t>
  </si>
  <si>
    <t xml:space="preserve">Charlotte bag pink polkadot</t>
  </si>
  <si>
    <t xml:space="preserve">22365</t>
  </si>
  <si>
    <t xml:space="preserve">Doormat respectable house</t>
  </si>
  <si>
    <t xml:space="preserve">22366</t>
  </si>
  <si>
    <t xml:space="preserve">Doormat airmail</t>
  </si>
  <si>
    <t xml:space="preserve">22379</t>
  </si>
  <si>
    <t xml:space="preserve">Recycling bag retrospot</t>
  </si>
  <si>
    <t xml:space="preserve">22381</t>
  </si>
  <si>
    <t xml:space="preserve">Toy tidy pink polkadot</t>
  </si>
  <si>
    <t xml:space="preserve">22382</t>
  </si>
  <si>
    <t xml:space="preserve">Lunch bag spaceboy design</t>
  </si>
  <si>
    <t xml:space="preserve">22383</t>
  </si>
  <si>
    <t xml:space="preserve">Lunch bag suki design</t>
  </si>
  <si>
    <t xml:space="preserve">22385</t>
  </si>
  <si>
    <t xml:space="preserve">Jumbo bag spaceboy design</t>
  </si>
  <si>
    <t xml:space="preserve">22386</t>
  </si>
  <si>
    <t xml:space="preserve">Jumbo bag pink polkadot</t>
  </si>
  <si>
    <t xml:space="preserve">22411</t>
  </si>
  <si>
    <t xml:space="preserve">Jumbo shopper vintage red paisley</t>
  </si>
  <si>
    <t xml:space="preserve">22413</t>
  </si>
  <si>
    <t xml:space="preserve">Metal sign take it or leave it</t>
  </si>
  <si>
    <t xml:space="preserve">22423</t>
  </si>
  <si>
    <t xml:space="preserve">Regency cakestand 3 tier</t>
  </si>
  <si>
    <t xml:space="preserve">22424</t>
  </si>
  <si>
    <t xml:space="preserve">Enamel bread bin cream</t>
  </si>
  <si>
    <t xml:space="preserve">22457</t>
  </si>
  <si>
    <t xml:space="preserve">Natural slate heart chalkboard</t>
  </si>
  <si>
    <t xml:space="preserve">22467</t>
  </si>
  <si>
    <t xml:space="preserve">Gumball coat rack</t>
  </si>
  <si>
    <t xml:space="preserve">22469</t>
  </si>
  <si>
    <t xml:space="preserve">Heart of wicker small</t>
  </si>
  <si>
    <t xml:space="preserve">22470</t>
  </si>
  <si>
    <t xml:space="preserve">Heart of wicker large</t>
  </si>
  <si>
    <t xml:space="preserve">22492</t>
  </si>
  <si>
    <t xml:space="preserve">Mini paint set vintage</t>
  </si>
  <si>
    <t xml:space="preserve">22507</t>
  </si>
  <si>
    <t xml:space="preserve">Memo board retrospot design</t>
  </si>
  <si>
    <t xml:space="preserve">22508</t>
  </si>
  <si>
    <t xml:space="preserve">Doorstop retrospot heart</t>
  </si>
  <si>
    <t xml:space="preserve">22551</t>
  </si>
  <si>
    <t xml:space="preserve">Plasters in tin spaceboy</t>
  </si>
  <si>
    <t xml:space="preserve">22554</t>
  </si>
  <si>
    <t xml:space="preserve">Plasters in tin woodland animals</t>
  </si>
  <si>
    <t xml:space="preserve">22561</t>
  </si>
  <si>
    <t xml:space="preserve">Wooden school colouring set</t>
  </si>
  <si>
    <t xml:space="preserve">22564</t>
  </si>
  <si>
    <t xml:space="preserve">Alphabet stencil craft</t>
  </si>
  <si>
    <t xml:space="preserve">22568</t>
  </si>
  <si>
    <t xml:space="preserve">Feltcraft cushion owl</t>
  </si>
  <si>
    <t xml:space="preserve">22569</t>
  </si>
  <si>
    <t xml:space="preserve">Feltcraft cushion butterfly</t>
  </si>
  <si>
    <t xml:space="preserve">22570</t>
  </si>
  <si>
    <t xml:space="preserve">Feltcraft cushion rabbit</t>
  </si>
  <si>
    <t xml:space="preserve">22578</t>
  </si>
  <si>
    <t xml:space="preserve">Wooden star christmas scandinavian</t>
  </si>
  <si>
    <t xml:space="preserve">22580</t>
  </si>
  <si>
    <t xml:space="preserve">Advent calendar gingham sack</t>
  </si>
  <si>
    <t xml:space="preserve">22595</t>
  </si>
  <si>
    <t xml:space="preserve">Gingham heart decoration</t>
  </si>
  <si>
    <t xml:space="preserve">22596</t>
  </si>
  <si>
    <t xml:space="preserve">Christmas star wish list chalkboard</t>
  </si>
  <si>
    <t xml:space="preserve">22616</t>
  </si>
  <si>
    <t xml:space="preserve">Pack of 12 london tissues</t>
  </si>
  <si>
    <t xml:space="preserve">22617</t>
  </si>
  <si>
    <t xml:space="preserve">Baking set spaceboy design</t>
  </si>
  <si>
    <t xml:space="preserve">22619</t>
  </si>
  <si>
    <t xml:space="preserve">Set of 6 soldier skittles</t>
  </si>
  <si>
    <t xml:space="preserve">22621</t>
  </si>
  <si>
    <t xml:space="preserve">Traditional knitting nancy</t>
  </si>
  <si>
    <t xml:space="preserve">22622</t>
  </si>
  <si>
    <t xml:space="preserve">Box of vintage alphabet blocks</t>
  </si>
  <si>
    <t xml:space="preserve">22624</t>
  </si>
  <si>
    <t xml:space="preserve">Ivory kitchen scales</t>
  </si>
  <si>
    <t xml:space="preserve">22625</t>
  </si>
  <si>
    <t xml:space="preserve">Red kitchen scales</t>
  </si>
  <si>
    <t xml:space="preserve">22627</t>
  </si>
  <si>
    <t xml:space="preserve">Mint kitchen scales</t>
  </si>
  <si>
    <t xml:space="preserve">22629</t>
  </si>
  <si>
    <t xml:space="preserve">Spaceboy lunch box</t>
  </si>
  <si>
    <t xml:space="preserve">22630</t>
  </si>
  <si>
    <t xml:space="preserve">Dolly girl lunch box</t>
  </si>
  <si>
    <t xml:space="preserve">22632</t>
  </si>
  <si>
    <t xml:space="preserve">Hand warmer red retrospot</t>
  </si>
  <si>
    <t xml:space="preserve">22633</t>
  </si>
  <si>
    <t xml:space="preserve">Hand warmer union jack</t>
  </si>
  <si>
    <t xml:space="preserve">22637</t>
  </si>
  <si>
    <t xml:space="preserve">Piggy bank retrospot</t>
  </si>
  <si>
    <t xml:space="preserve">22646</t>
  </si>
  <si>
    <t xml:space="preserve">Ceramic strawberry cake money bank</t>
  </si>
  <si>
    <t xml:space="preserve">22652</t>
  </si>
  <si>
    <t xml:space="preserve">Travel sewing kit</t>
  </si>
  <si>
    <t xml:space="preserve">22659</t>
  </si>
  <si>
    <t xml:space="preserve">Lunch box i love london</t>
  </si>
  <si>
    <t xml:space="preserve">22660</t>
  </si>
  <si>
    <t xml:space="preserve">Doormat i love london</t>
  </si>
  <si>
    <t xml:space="preserve">22666</t>
  </si>
  <si>
    <t xml:space="preserve">Recipe box pantry yellow design</t>
  </si>
  <si>
    <t xml:space="preserve">22687</t>
  </si>
  <si>
    <t xml:space="preserve">Doormat christmas village</t>
  </si>
  <si>
    <t xml:space="preserve">22688</t>
  </si>
  <si>
    <t xml:space="preserve">Doormat peace on earth blue</t>
  </si>
  <si>
    <t xml:space="preserve">22689</t>
  </si>
  <si>
    <t xml:space="preserve">Doormat merry christmas red</t>
  </si>
  <si>
    <t xml:space="preserve">22690</t>
  </si>
  <si>
    <t xml:space="preserve">Doormat home sweet home blue</t>
  </si>
  <si>
    <t xml:space="preserve">22691</t>
  </si>
  <si>
    <t xml:space="preserve">Doormat welcome sunrise</t>
  </si>
  <si>
    <t xml:space="preserve">22692</t>
  </si>
  <si>
    <t xml:space="preserve">Doormat welcome to our home</t>
  </si>
  <si>
    <t xml:space="preserve">22697</t>
  </si>
  <si>
    <t xml:space="preserve">Green regency teacup and saucer</t>
  </si>
  <si>
    <t xml:space="preserve">22698</t>
  </si>
  <si>
    <t xml:space="preserve">Pink regency teacup and saucer</t>
  </si>
  <si>
    <t xml:space="preserve">22699</t>
  </si>
  <si>
    <t xml:space="preserve">Roses regency teacup and saucer</t>
  </si>
  <si>
    <t xml:space="preserve">22720</t>
  </si>
  <si>
    <t xml:space="preserve">Set of 3 cake tins pantry design</t>
  </si>
  <si>
    <t xml:space="preserve">22722</t>
  </si>
  <si>
    <t xml:space="preserve">Set of 6 spice tins pantry design</t>
  </si>
  <si>
    <t xml:space="preserve">22725</t>
  </si>
  <si>
    <t xml:space="preserve">Alarm clock bakelike chocolate</t>
  </si>
  <si>
    <t xml:space="preserve">22726</t>
  </si>
  <si>
    <t xml:space="preserve">Alarm clock bakelike green</t>
  </si>
  <si>
    <t xml:space="preserve">22727</t>
  </si>
  <si>
    <t xml:space="preserve">Alarm clock bakelike red</t>
  </si>
  <si>
    <t xml:space="preserve">22728</t>
  </si>
  <si>
    <t xml:space="preserve">Alarm clock bakelike pink</t>
  </si>
  <si>
    <t xml:space="preserve">22730</t>
  </si>
  <si>
    <t xml:space="preserve">Alarm clock bakelike ivory</t>
  </si>
  <si>
    <t xml:space="preserve">22734</t>
  </si>
  <si>
    <t xml:space="preserve">Set of 6 ribbons vintage christmas</t>
  </si>
  <si>
    <t xml:space="preserve">22748</t>
  </si>
  <si>
    <t xml:space="preserve">Poppy's playhouse kitchen</t>
  </si>
  <si>
    <t xml:space="preserve">22749</t>
  </si>
  <si>
    <t xml:space="preserve">Feltcraft princess charlotte doll</t>
  </si>
  <si>
    <t xml:space="preserve">22752</t>
  </si>
  <si>
    <t xml:space="preserve">Set 7 babushka nesting boxes</t>
  </si>
  <si>
    <t xml:space="preserve">22759</t>
  </si>
  <si>
    <t xml:space="preserve">Set of 3 notebooks in parcel</t>
  </si>
  <si>
    <t xml:space="preserve">22760</t>
  </si>
  <si>
    <t xml:space="preserve">Tray, breakfast in bed</t>
  </si>
  <si>
    <t xml:space="preserve">22766</t>
  </si>
  <si>
    <t xml:space="preserve">Photo frame cornice</t>
  </si>
  <si>
    <t xml:space="preserve">22767</t>
  </si>
  <si>
    <t xml:space="preserve">Triple photo frame cornice</t>
  </si>
  <si>
    <t xml:space="preserve">22768</t>
  </si>
  <si>
    <t xml:space="preserve">Family photo frame cornice</t>
  </si>
  <si>
    <t xml:space="preserve">22776</t>
  </si>
  <si>
    <t xml:space="preserve">Sweetheart cakestand 3 tier</t>
  </si>
  <si>
    <t xml:space="preserve">22791</t>
  </si>
  <si>
    <t xml:space="preserve">T-light glass fluted antique</t>
  </si>
  <si>
    <t xml:space="preserve">22804</t>
  </si>
  <si>
    <t xml:space="preserve">Candleholder pink hanging heart</t>
  </si>
  <si>
    <t xml:space="preserve">22812</t>
  </si>
  <si>
    <t xml:space="preserve">Pack 3 boxes christmas pannetone</t>
  </si>
  <si>
    <t xml:space="preserve">22813</t>
  </si>
  <si>
    <t xml:space="preserve">Pack 3 boxes bird pannetone</t>
  </si>
  <si>
    <t xml:space="preserve">22826</t>
  </si>
  <si>
    <t xml:space="preserve">Love seat antique white metal</t>
  </si>
  <si>
    <t xml:space="preserve">22835</t>
  </si>
  <si>
    <t xml:space="preserve">Hot water bottle i am so poorly</t>
  </si>
  <si>
    <t xml:space="preserve">22838</t>
  </si>
  <si>
    <t xml:space="preserve">3 tier cake tin red and cream</t>
  </si>
  <si>
    <t xml:space="preserve">22839</t>
  </si>
  <si>
    <t xml:space="preserve">3 tier cake tin green and cream</t>
  </si>
  <si>
    <t xml:space="preserve">22846</t>
  </si>
  <si>
    <t xml:space="preserve">Bread bin diner style red</t>
  </si>
  <si>
    <t xml:space="preserve">22847</t>
  </si>
  <si>
    <t xml:space="preserve">Bread bin diner style ivory</t>
  </si>
  <si>
    <t xml:space="preserve">22865</t>
  </si>
  <si>
    <t xml:space="preserve">Hand warmer owl design</t>
  </si>
  <si>
    <t xml:space="preserve">22866</t>
  </si>
  <si>
    <t xml:space="preserve">Hand warmer scotty dog design</t>
  </si>
  <si>
    <t xml:space="preserve">22867</t>
  </si>
  <si>
    <t xml:space="preserve">Hand warmer bird design</t>
  </si>
  <si>
    <t xml:space="preserve">22900</t>
  </si>
  <si>
    <t xml:space="preserve">Set 2 tea towels i love london</t>
  </si>
  <si>
    <t xml:space="preserve">22909</t>
  </si>
  <si>
    <t xml:space="preserve">Set of 20 vintage christmas napkins</t>
  </si>
  <si>
    <t xml:space="preserve">22910</t>
  </si>
  <si>
    <t xml:space="preserve">Paper chain kit vintage christmas</t>
  </si>
  <si>
    <t xml:space="preserve">22940</t>
  </si>
  <si>
    <t xml:space="preserve">Feltcraft christmas fairy</t>
  </si>
  <si>
    <t xml:space="preserve">22941</t>
  </si>
  <si>
    <t xml:space="preserve">Christmas lights 10 reindeer</t>
  </si>
  <si>
    <t xml:space="preserve">22943</t>
  </si>
  <si>
    <t xml:space="preserve">Christmas lights 10 vintage baubles</t>
  </si>
  <si>
    <t xml:space="preserve">22946</t>
  </si>
  <si>
    <t xml:space="preserve">Wooden advent calendar cream</t>
  </si>
  <si>
    <t xml:space="preserve">22947</t>
  </si>
  <si>
    <t xml:space="preserve">Wooden advent calendar red</t>
  </si>
  <si>
    <t xml:space="preserve">22950</t>
  </si>
  <si>
    <t xml:space="preserve">36 doilies vintage christmas</t>
  </si>
  <si>
    <t xml:space="preserve">22952</t>
  </si>
  <si>
    <t xml:space="preserve">60 cake cases vintage christmas</t>
  </si>
  <si>
    <t xml:space="preserve">22960</t>
  </si>
  <si>
    <t xml:space="preserve">Jam making set with jars</t>
  </si>
  <si>
    <t xml:space="preserve">22961</t>
  </si>
  <si>
    <t xml:space="preserve">Jam making set printed</t>
  </si>
  <si>
    <t xml:space="preserve">22969</t>
  </si>
  <si>
    <t xml:space="preserve">Homemade jam scented candles</t>
  </si>
  <si>
    <t xml:space="preserve">22970</t>
  </si>
  <si>
    <t xml:space="preserve">London bus coffee mug</t>
  </si>
  <si>
    <t xml:space="preserve">22978</t>
  </si>
  <si>
    <t xml:space="preserve">Pantry rolling pin</t>
  </si>
  <si>
    <t xml:space="preserve">22979</t>
  </si>
  <si>
    <t xml:space="preserve">Pantry washing up brush</t>
  </si>
  <si>
    <t xml:space="preserve">22991</t>
  </si>
  <si>
    <t xml:space="preserve">Giraffe wooden ruler</t>
  </si>
  <si>
    <t xml:space="preserve">22992</t>
  </si>
  <si>
    <t xml:space="preserve">Revolver wooden ruler</t>
  </si>
  <si>
    <t xml:space="preserve">22993</t>
  </si>
  <si>
    <t xml:space="preserve">Set of 4 pantry jelly moulds</t>
  </si>
  <si>
    <t xml:space="preserve">23040</t>
  </si>
  <si>
    <t xml:space="preserve">Paper lantern 9 point snow star</t>
  </si>
  <si>
    <t xml:space="preserve">23046</t>
  </si>
  <si>
    <t xml:space="preserve">Paper lantern 9 point deluxe star</t>
  </si>
  <si>
    <t xml:space="preserve">23048</t>
  </si>
  <si>
    <t xml:space="preserve">Set of 10 lanterns fairy light star</t>
  </si>
  <si>
    <t xml:space="preserve">23064</t>
  </si>
  <si>
    <t xml:space="preserve">Cinderella chandelier</t>
  </si>
  <si>
    <t xml:space="preserve">23076</t>
  </si>
  <si>
    <t xml:space="preserve">Ice cream sundae lip gloss</t>
  </si>
  <si>
    <t xml:space="preserve">23077</t>
  </si>
  <si>
    <t xml:space="preserve">Doughnut lip gloss</t>
  </si>
  <si>
    <t xml:space="preserve">23078</t>
  </si>
  <si>
    <t xml:space="preserve">Ice cream pen lip gloss</t>
  </si>
  <si>
    <t xml:space="preserve">23080</t>
  </si>
  <si>
    <t xml:space="preserve">Red metal box top secret</t>
  </si>
  <si>
    <t xml:space="preserve">23081</t>
  </si>
  <si>
    <t xml:space="preserve">Green metal box army supplies</t>
  </si>
  <si>
    <t xml:space="preserve">23082</t>
  </si>
  <si>
    <t xml:space="preserve">Set 6 paper table lantern hearts</t>
  </si>
  <si>
    <t xml:space="preserve">23083</t>
  </si>
  <si>
    <t xml:space="preserve">Set 6 paper table lantern stars</t>
  </si>
  <si>
    <t xml:space="preserve">23084</t>
  </si>
  <si>
    <t xml:space="preserve">Rabbit night light</t>
  </si>
  <si>
    <t xml:space="preserve">23092</t>
  </si>
  <si>
    <t xml:space="preserve">Large antique white photo frame</t>
  </si>
  <si>
    <t xml:space="preserve">23103</t>
  </si>
  <si>
    <t xml:space="preserve">Jingle bell heart decoration</t>
  </si>
  <si>
    <t xml:space="preserve">23108</t>
  </si>
  <si>
    <t xml:space="preserve">Set of 10 led dolly lights</t>
  </si>
  <si>
    <t xml:space="preserve">23109</t>
  </si>
  <si>
    <t xml:space="preserve">Pack of six led tea lights</t>
  </si>
  <si>
    <t xml:space="preserve">23113</t>
  </si>
  <si>
    <t xml:space="preserve">Pantry chopping board</t>
  </si>
  <si>
    <t xml:space="preserve">23118</t>
  </si>
  <si>
    <t xml:space="preserve">Parisienne jewellery drawer</t>
  </si>
  <si>
    <t xml:space="preserve">23126</t>
  </si>
  <si>
    <t xml:space="preserve">Feltcraft girl amelie kit</t>
  </si>
  <si>
    <t xml:space="preserve">23132</t>
  </si>
  <si>
    <t xml:space="preserve">Small ivory heart wall organiser</t>
  </si>
  <si>
    <t xml:space="preserve">23133</t>
  </si>
  <si>
    <t xml:space="preserve">Large ivory heart wall organiser</t>
  </si>
  <si>
    <t xml:space="preserve">23154</t>
  </si>
  <si>
    <t xml:space="preserve">Set of 4 jam jar magnets</t>
  </si>
  <si>
    <t xml:space="preserve">23157</t>
  </si>
  <si>
    <t xml:space="preserve">Set of 6 nativity magnets</t>
  </si>
  <si>
    <t xml:space="preserve">23162</t>
  </si>
  <si>
    <t xml:space="preserve">Regency tea strainer</t>
  </si>
  <si>
    <t xml:space="preserve">23170</t>
  </si>
  <si>
    <t xml:space="preserve">Regency tea plate roses</t>
  </si>
  <si>
    <t xml:space="preserve">23173</t>
  </si>
  <si>
    <t xml:space="preserve">Regency teapot roses</t>
  </si>
  <si>
    <t xml:space="preserve">23176</t>
  </si>
  <si>
    <t xml:space="preserve">Abc treasure book box</t>
  </si>
  <si>
    <t xml:space="preserve">23177</t>
  </si>
  <si>
    <t xml:space="preserve">Treasure island book box</t>
  </si>
  <si>
    <t xml:space="preserve">23188</t>
  </si>
  <si>
    <t xml:space="preserve">Vintage 2 meter folding ruler</t>
  </si>
  <si>
    <t xml:space="preserve">23192</t>
  </si>
  <si>
    <t xml:space="preserve">Bundle of 3 alphabet exercise books</t>
  </si>
  <si>
    <t xml:space="preserve">23193</t>
  </si>
  <si>
    <t xml:space="preserve">Buffalo bill treasure book box</t>
  </si>
  <si>
    <t xml:space="preserve">23194</t>
  </si>
  <si>
    <t xml:space="preserve">Gymkhana treasure book box</t>
  </si>
  <si>
    <t xml:space="preserve">23199</t>
  </si>
  <si>
    <t xml:space="preserve">Jumbo bag apples</t>
  </si>
  <si>
    <t xml:space="preserve">23200</t>
  </si>
  <si>
    <t xml:space="preserve">Jumbo bag pears</t>
  </si>
  <si>
    <t xml:space="preserve">23201</t>
  </si>
  <si>
    <t xml:space="preserve">Jumbo bag alphabet</t>
  </si>
  <si>
    <t xml:space="preserve">23202</t>
  </si>
  <si>
    <t xml:space="preserve">Jumbo bag vintage leaf</t>
  </si>
  <si>
    <t xml:space="preserve">23203</t>
  </si>
  <si>
    <t xml:space="preserve">Jumbo bag vintage doily</t>
  </si>
  <si>
    <t xml:space="preserve">23206</t>
  </si>
  <si>
    <t xml:space="preserve">Lunch bag apple design</t>
  </si>
  <si>
    <t xml:space="preserve">23207</t>
  </si>
  <si>
    <t xml:space="preserve">Lunch bag alphabet design</t>
  </si>
  <si>
    <t xml:space="preserve">23209</t>
  </si>
  <si>
    <t xml:space="preserve">Lunch bag vintage doily</t>
  </si>
  <si>
    <t xml:space="preserve">23215</t>
  </si>
  <si>
    <t xml:space="preserve">Jingle bell heart antique silver</t>
  </si>
  <si>
    <t xml:space="preserve">23229</t>
  </si>
  <si>
    <t xml:space="preserve">Vintage donkey tail game</t>
  </si>
  <si>
    <t xml:space="preserve">23236</t>
  </si>
  <si>
    <t xml:space="preserve">Storage tin vintage doily</t>
  </si>
  <si>
    <t xml:space="preserve">23238</t>
  </si>
  <si>
    <t xml:space="preserve">Set of 4 knick knack tins london</t>
  </si>
  <si>
    <t xml:space="preserve">23240</t>
  </si>
  <si>
    <t xml:space="preserve">Set of 4 knick knack tins doily</t>
  </si>
  <si>
    <t xml:space="preserve">23243</t>
  </si>
  <si>
    <t xml:space="preserve">Set of tea coffee sugar tins pantry</t>
  </si>
  <si>
    <t xml:space="preserve">23245</t>
  </si>
  <si>
    <t xml:space="preserve">Set of 3 regency cake tins</t>
  </si>
  <si>
    <t xml:space="preserve">23247</t>
  </si>
  <si>
    <t xml:space="preserve">Biscuit tin 50's christmas</t>
  </si>
  <si>
    <t xml:space="preserve">23254</t>
  </si>
  <si>
    <t xml:space="preserve">Childrens cutlery dolly girl</t>
  </si>
  <si>
    <t xml:space="preserve">23283</t>
  </si>
  <si>
    <t xml:space="preserve">Doormat vintage leaf</t>
  </si>
  <si>
    <t xml:space="preserve">23284</t>
  </si>
  <si>
    <t xml:space="preserve">Doormat keep calm and come in</t>
  </si>
  <si>
    <t xml:space="preserve">23285</t>
  </si>
  <si>
    <t xml:space="preserve">Pink vintage spot beaker</t>
  </si>
  <si>
    <t xml:space="preserve">23286</t>
  </si>
  <si>
    <t xml:space="preserve">Blue vintage spot beaker</t>
  </si>
  <si>
    <t xml:space="preserve">23288</t>
  </si>
  <si>
    <t xml:space="preserve">Green vintage spot beaker</t>
  </si>
  <si>
    <t xml:space="preserve">23293</t>
  </si>
  <si>
    <t xml:space="preserve">Set of 12 fairy cake baking cases</t>
  </si>
  <si>
    <t xml:space="preserve">23297</t>
  </si>
  <si>
    <t xml:space="preserve">Set 40 heart shape petit four cases</t>
  </si>
  <si>
    <t xml:space="preserve">23298</t>
  </si>
  <si>
    <t xml:space="preserve">Spotty bunting</t>
  </si>
  <si>
    <t xml:space="preserve">23300</t>
  </si>
  <si>
    <t xml:space="preserve">Gardeners kneeling pad cup of tea</t>
  </si>
  <si>
    <t xml:space="preserve">23301</t>
  </si>
  <si>
    <t xml:space="preserve">Gardeners kneeling pad keep calm</t>
  </si>
  <si>
    <t xml:space="preserve">23307</t>
  </si>
  <si>
    <t xml:space="preserve">Set of 60 pantry design cake cases</t>
  </si>
  <si>
    <t xml:space="preserve">23310</t>
  </si>
  <si>
    <t xml:space="preserve">Bubblegum ring assorted</t>
  </si>
  <si>
    <t xml:space="preserve">23311</t>
  </si>
  <si>
    <t xml:space="preserve">Vintage christmas stocking</t>
  </si>
  <si>
    <t xml:space="preserve">23312</t>
  </si>
  <si>
    <t xml:space="preserve">Vintage christmas gift sack</t>
  </si>
  <si>
    <t xml:space="preserve">23313</t>
  </si>
  <si>
    <t xml:space="preserve">Vintage christmas bunting</t>
  </si>
  <si>
    <t xml:space="preserve">23318</t>
  </si>
  <si>
    <t xml:space="preserve">Box of 6 mini vintage crackers</t>
  </si>
  <si>
    <t xml:space="preserve">23319</t>
  </si>
  <si>
    <t xml:space="preserve">Box of 6 mini 50's crackers</t>
  </si>
  <si>
    <t xml:space="preserve">23320</t>
  </si>
  <si>
    <t xml:space="preserve">Giant 50's christmas cracker</t>
  </si>
  <si>
    <t xml:space="preserve">23321</t>
  </si>
  <si>
    <t xml:space="preserve">Small white heart of wicker</t>
  </si>
  <si>
    <t xml:space="preserve">23322</t>
  </si>
  <si>
    <t xml:space="preserve">Large white heart of wicker</t>
  </si>
  <si>
    <t xml:space="preserve">23328</t>
  </si>
  <si>
    <t xml:space="preserve">Set 6 school milk bottles in crate</t>
  </si>
  <si>
    <t xml:space="preserve">23340</t>
  </si>
  <si>
    <t xml:space="preserve">Vintage christmas cake frill</t>
  </si>
  <si>
    <t xml:space="preserve">23342</t>
  </si>
  <si>
    <t xml:space="preserve">Mint diner wall clock</t>
  </si>
  <si>
    <t xml:space="preserve">23343</t>
  </si>
  <si>
    <t xml:space="preserve">Jumbo bag vintage christmas</t>
  </si>
  <si>
    <t xml:space="preserve">23344</t>
  </si>
  <si>
    <t xml:space="preserve">Jumbo bag 50's christmas</t>
  </si>
  <si>
    <t xml:space="preserve">23349</t>
  </si>
  <si>
    <t xml:space="preserve">Roll wrap vintage christmas</t>
  </si>
  <si>
    <t xml:space="preserve">23351</t>
  </si>
  <si>
    <t xml:space="preserve">Roll wrap 50's christmas</t>
  </si>
  <si>
    <t xml:space="preserve">23353</t>
  </si>
  <si>
    <t xml:space="preserve">6 gift tags vintage christmas</t>
  </si>
  <si>
    <t xml:space="preserve">23354</t>
  </si>
  <si>
    <t xml:space="preserve">6 gift tags 50's christmas</t>
  </si>
  <si>
    <t xml:space="preserve">23355</t>
  </si>
  <si>
    <t xml:space="preserve">Hot water bottle keep calm</t>
  </si>
  <si>
    <t xml:space="preserve">23356</t>
  </si>
  <si>
    <t xml:space="preserve">Love hot water bottle</t>
  </si>
  <si>
    <t xml:space="preserve">23382</t>
  </si>
  <si>
    <t xml:space="preserve">Box of 6 christmas cake decorations</t>
  </si>
  <si>
    <t xml:space="preserve">23388</t>
  </si>
  <si>
    <t xml:space="preserve">Woodland mini backpack</t>
  </si>
  <si>
    <t xml:space="preserve">23389</t>
  </si>
  <si>
    <t xml:space="preserve">Spaceboy mini backpack</t>
  </si>
  <si>
    <t xml:space="preserve">23390</t>
  </si>
  <si>
    <t xml:space="preserve">Dolly girl mini backpack</t>
  </si>
  <si>
    <t xml:space="preserve">23397</t>
  </si>
  <si>
    <t xml:space="preserve">Foot stool home sweet home</t>
  </si>
  <si>
    <t xml:space="preserve">23400</t>
  </si>
  <si>
    <t xml:space="preserve">Shelf with 4 hooks home sweet home</t>
  </si>
  <si>
    <t xml:space="preserve">23401</t>
  </si>
  <si>
    <t xml:space="preserve">Rustic mirror with lace heart</t>
  </si>
  <si>
    <t xml:space="preserve">23404</t>
  </si>
  <si>
    <t xml:space="preserve">Home sweet home blackboard</t>
  </si>
  <si>
    <t xml:space="preserve">23406</t>
  </si>
  <si>
    <t xml:space="preserve">Home sweet home key holder</t>
  </si>
  <si>
    <t xml:space="preserve">23412</t>
  </si>
  <si>
    <t xml:space="preserve">Heart mirror antique white</t>
  </si>
  <si>
    <t xml:space="preserve">23427</t>
  </si>
  <si>
    <t xml:space="preserve">Stool home sweet home</t>
  </si>
  <si>
    <t xml:space="preserve">23436</t>
  </si>
  <si>
    <t xml:space="preserve">Vintage christmas gift bag large</t>
  </si>
  <si>
    <t xml:space="preserve">23437</t>
  </si>
  <si>
    <t xml:space="preserve">50's christmas gift bag large</t>
  </si>
  <si>
    <t xml:space="preserve">23438</t>
  </si>
  <si>
    <t xml:space="preserve">Red spot gift bag large</t>
  </si>
  <si>
    <t xml:space="preserve">23439</t>
  </si>
  <si>
    <t xml:space="preserve">Hand warmer red love heart</t>
  </si>
  <si>
    <t xml:space="preserve">23462</t>
  </si>
  <si>
    <t xml:space="preserve">Rococo wall mirror white</t>
  </si>
  <si>
    <t xml:space="preserve">23480</t>
  </si>
  <si>
    <t xml:space="preserve">Mini lights woodland mushrooms</t>
  </si>
  <si>
    <t xml:space="preserve">23485</t>
  </si>
  <si>
    <t xml:space="preserve">Botanical gardens wall clock</t>
  </si>
  <si>
    <t xml:space="preserve">23489</t>
  </si>
  <si>
    <t xml:space="preserve">Vintage bells garland</t>
  </si>
  <si>
    <t xml:space="preserve">23491</t>
  </si>
  <si>
    <t xml:space="preserve">Vintage jingle bells heart</t>
  </si>
  <si>
    <t xml:space="preserve">23493</t>
  </si>
  <si>
    <t xml:space="preserve">Vintage doily travel sewing kit</t>
  </si>
  <si>
    <t xml:space="preserve">23494</t>
  </si>
  <si>
    <t xml:space="preserve">Vintage doily deluxe sewing kit</t>
  </si>
  <si>
    <t xml:space="preserve">23497</t>
  </si>
  <si>
    <t xml:space="preserve">Classic chrome bicycle bell</t>
  </si>
  <si>
    <t xml:space="preserve">23498</t>
  </si>
  <si>
    <t xml:space="preserve">Classic bicycle clips</t>
  </si>
  <si>
    <t xml:space="preserve">23503</t>
  </si>
  <si>
    <t xml:space="preserve">Playing cards keep calm &amp; carry on</t>
  </si>
  <si>
    <t xml:space="preserve">23504</t>
  </si>
  <si>
    <t xml:space="preserve">Playing cards jubilee union jack</t>
  </si>
  <si>
    <t xml:space="preserve">23506</t>
  </si>
  <si>
    <t xml:space="preserve">Mini playing cards spaceboy</t>
  </si>
  <si>
    <t xml:space="preserve">23523</t>
  </si>
  <si>
    <t xml:space="preserve">Wall art treasure ahoy</t>
  </si>
  <si>
    <t xml:space="preserve">23524</t>
  </si>
  <si>
    <t xml:space="preserve">Wall art horse &amp; pony</t>
  </si>
  <si>
    <t xml:space="preserve">23525</t>
  </si>
  <si>
    <t xml:space="preserve">Wall art buffalo bill</t>
  </si>
  <si>
    <t xml:space="preserve">23526</t>
  </si>
  <si>
    <t xml:space="preserve">Wall art dog licence</t>
  </si>
  <si>
    <t xml:space="preserve">23527</t>
  </si>
  <si>
    <t xml:space="preserve">Wall art animals and nature</t>
  </si>
  <si>
    <t xml:space="preserve">23528</t>
  </si>
  <si>
    <t xml:space="preserve">Wall art spaceboy</t>
  </si>
  <si>
    <t xml:space="preserve">23529</t>
  </si>
  <si>
    <t xml:space="preserve">Wall art dolly girl</t>
  </si>
  <si>
    <t xml:space="preserve">23530</t>
  </si>
  <si>
    <t xml:space="preserve">Wall art only one person</t>
  </si>
  <si>
    <t xml:space="preserve">23531</t>
  </si>
  <si>
    <t xml:space="preserve">Wall art big love</t>
  </si>
  <si>
    <t xml:space="preserve">23532</t>
  </si>
  <si>
    <t xml:space="preserve">Wall art work rest and play</t>
  </si>
  <si>
    <t xml:space="preserve">23533</t>
  </si>
  <si>
    <t xml:space="preserve">Wall art garden haven</t>
  </si>
  <si>
    <t xml:space="preserve">23534</t>
  </si>
  <si>
    <t xml:space="preserve">Wall art stop for tea</t>
  </si>
  <si>
    <t xml:space="preserve">23535</t>
  </si>
  <si>
    <t xml:space="preserve">Wall art bicycle safety</t>
  </si>
  <si>
    <t xml:space="preserve">23536</t>
  </si>
  <si>
    <t xml:space="preserve">Wall art village show</t>
  </si>
  <si>
    <t xml:space="preserve">23538</t>
  </si>
  <si>
    <t xml:space="preserve">Wall art vintage heart</t>
  </si>
  <si>
    <t xml:space="preserve">23539</t>
  </si>
  <si>
    <t xml:space="preserve">Wall art loves' secret</t>
  </si>
  <si>
    <t xml:space="preserve">23540</t>
  </si>
  <si>
    <t xml:space="preserve">Wall art the magic forest</t>
  </si>
  <si>
    <t xml:space="preserve">23541</t>
  </si>
  <si>
    <t xml:space="preserve">Wall art classic puddings</t>
  </si>
  <si>
    <t xml:space="preserve">23542</t>
  </si>
  <si>
    <t xml:space="preserve">Wall art 70's alphabet</t>
  </si>
  <si>
    <t xml:space="preserve">23543</t>
  </si>
  <si>
    <t xml:space="preserve">Wall art keep calm</t>
  </si>
  <si>
    <t xml:space="preserve">23544</t>
  </si>
  <si>
    <t xml:space="preserve">Wall art mid century modern</t>
  </si>
  <si>
    <t xml:space="preserve">23552</t>
  </si>
  <si>
    <t xml:space="preserve">Bicycle puncture repair kit</t>
  </si>
  <si>
    <t xml:space="preserve">23553</t>
  </si>
  <si>
    <t xml:space="preserve">Landmark frame camden town</t>
  </si>
  <si>
    <t xml:space="preserve">23554</t>
  </si>
  <si>
    <t xml:space="preserve">Landmark frame oxford street</t>
  </si>
  <si>
    <t xml:space="preserve">23555</t>
  </si>
  <si>
    <t xml:space="preserve">Landmark frame notting hill</t>
  </si>
  <si>
    <t xml:space="preserve">23556</t>
  </si>
  <si>
    <t xml:space="preserve">Landmark frame covent garden</t>
  </si>
  <si>
    <t xml:space="preserve">23557</t>
  </si>
  <si>
    <t xml:space="preserve">Landmark frame baker street</t>
  </si>
  <si>
    <t xml:space="preserve">23558</t>
  </si>
  <si>
    <t xml:space="preserve">Landmark frame london bridge</t>
  </si>
  <si>
    <t xml:space="preserve">23569</t>
  </si>
  <si>
    <t xml:space="preserve">Tradtional alphabet stamp set</t>
  </si>
  <si>
    <t xml:space="preserve">23570</t>
  </si>
  <si>
    <t xml:space="preserve">Traditional pick up sticks game</t>
  </si>
  <si>
    <t xml:space="preserve">23571</t>
  </si>
  <si>
    <t xml:space="preserve">Traditional naughts &amp; crosses</t>
  </si>
  <si>
    <t xml:space="preserve">23581</t>
  </si>
  <si>
    <t xml:space="preserve">Jumbo bag paisley park</t>
  </si>
  <si>
    <t xml:space="preserve">23582</t>
  </si>
  <si>
    <t xml:space="preserve">Vintage doily jumbo bag red</t>
  </si>
  <si>
    <t xml:space="preserve">23583</t>
  </si>
  <si>
    <t xml:space="preserve">Lunch bag paisley park</t>
  </si>
  <si>
    <t xml:space="preserve">23681</t>
  </si>
  <si>
    <t xml:space="preserve">Lunch bag red vintage doily</t>
  </si>
  <si>
    <t xml:space="preserve">35970</t>
  </si>
  <si>
    <t xml:space="preserve">Zinc folkart sleigh bells</t>
  </si>
  <si>
    <t xml:space="preserve">47566</t>
  </si>
  <si>
    <t xml:space="preserve">Party bunting</t>
  </si>
  <si>
    <t xml:space="preserve">48111</t>
  </si>
  <si>
    <t xml:space="preserve">Doormat 3 smiley cats</t>
  </si>
  <si>
    <t xml:space="preserve">48116</t>
  </si>
  <si>
    <t xml:space="preserve">Doormat multicolour stripe</t>
  </si>
  <si>
    <t xml:space="preserve">48129</t>
  </si>
  <si>
    <t xml:space="preserve">Doormat topiary</t>
  </si>
  <si>
    <t xml:space="preserve">48138</t>
  </si>
  <si>
    <t xml:space="preserve">Doormat union flag</t>
  </si>
  <si>
    <t xml:space="preserve">48173C</t>
  </si>
  <si>
    <t xml:space="preserve">Doormat black flock</t>
  </si>
  <si>
    <t xml:space="preserve">48184</t>
  </si>
  <si>
    <t xml:space="preserve">Doormat english rose</t>
  </si>
  <si>
    <t xml:space="preserve">48185</t>
  </si>
  <si>
    <t xml:space="preserve">Doormat fairy cake</t>
  </si>
  <si>
    <t xml:space="preserve">48187</t>
  </si>
  <si>
    <t xml:space="preserve">Doormat new england</t>
  </si>
  <si>
    <t xml:space="preserve">48188</t>
  </si>
  <si>
    <t xml:space="preserve">Doormat welcome puppies</t>
  </si>
  <si>
    <t xml:space="preserve">48194</t>
  </si>
  <si>
    <t xml:space="preserve">Doormat hearts</t>
  </si>
  <si>
    <t xml:space="preserve">62018</t>
  </si>
  <si>
    <t xml:space="preserve">Sombrero</t>
  </si>
  <si>
    <t xml:space="preserve">71477</t>
  </si>
  <si>
    <t xml:space="preserve">Colour glass. star t-light holder</t>
  </si>
  <si>
    <t xml:space="preserve">79321</t>
  </si>
  <si>
    <t xml:space="preserve">Chilli lights</t>
  </si>
  <si>
    <t xml:space="preserve">82001S</t>
  </si>
  <si>
    <t xml:space="preserve">Vinyl record frame silver</t>
  </si>
  <si>
    <t xml:space="preserve">82482</t>
  </si>
  <si>
    <t xml:space="preserve">Wooden picture frame white finish</t>
  </si>
  <si>
    <t xml:space="preserve">82483</t>
  </si>
  <si>
    <t xml:space="preserve">Wood 2 drawer cabinet white finish</t>
  </si>
  <si>
    <t xml:space="preserve">82484</t>
  </si>
  <si>
    <t xml:space="preserve">Wood black board ant white finish</t>
  </si>
  <si>
    <t xml:space="preserve">82486</t>
  </si>
  <si>
    <t xml:space="preserve">Wood s/3 cabinet ant white finish</t>
  </si>
  <si>
    <t xml:space="preserve">82494L</t>
  </si>
  <si>
    <t xml:space="preserve">Wooden frame antique white</t>
  </si>
  <si>
    <t xml:space="preserve">82583</t>
  </si>
  <si>
    <t xml:space="preserve">Hot baths metal sign</t>
  </si>
  <si>
    <t xml:space="preserve">82600</t>
  </si>
  <si>
    <t xml:space="preserve">No singing metal sign</t>
  </si>
  <si>
    <t xml:space="preserve">84029E</t>
  </si>
  <si>
    <t xml:space="preserve">Red woolly hottie white heart.</t>
  </si>
  <si>
    <t xml:space="preserve">84029G</t>
  </si>
  <si>
    <t xml:space="preserve">Knitted union flag hot water bottle</t>
  </si>
  <si>
    <t xml:space="preserve">84030E</t>
  </si>
  <si>
    <t xml:space="preserve">English rose hot water bottle</t>
  </si>
  <si>
    <t xml:space="preserve">84077</t>
  </si>
  <si>
    <t xml:space="preserve">World war 2 gliders asstd designs</t>
  </si>
  <si>
    <t xml:space="preserve">84078A</t>
  </si>
  <si>
    <t xml:space="preserve">Set/4 white retro storage cubes</t>
  </si>
  <si>
    <t xml:space="preserve">84347</t>
  </si>
  <si>
    <t xml:space="preserve">Rotating silver angels t-light hldr</t>
  </si>
  <si>
    <t xml:space="preserve">84378</t>
  </si>
  <si>
    <t xml:space="preserve">Set of 3 heart cookie cutters</t>
  </si>
  <si>
    <t xml:space="preserve">84879</t>
  </si>
  <si>
    <t xml:space="preserve">Assorted colour bird ornament</t>
  </si>
  <si>
    <t xml:space="preserve">84945</t>
  </si>
  <si>
    <t xml:space="preserve">Multi colour silver t-light holder</t>
  </si>
  <si>
    <t xml:space="preserve">84946</t>
  </si>
  <si>
    <t xml:space="preserve">Antique silver tea glass etched</t>
  </si>
  <si>
    <t xml:space="preserve">84947</t>
  </si>
  <si>
    <t xml:space="preserve">Antique silver tea glass engraved</t>
  </si>
  <si>
    <t xml:space="preserve">84949</t>
  </si>
  <si>
    <t xml:space="preserve">Silver hanging t-light holder</t>
  </si>
  <si>
    <t xml:space="preserve">84978</t>
  </si>
  <si>
    <t xml:space="preserve">Hanging heart jar t-light holder</t>
  </si>
  <si>
    <t xml:space="preserve">84997A</t>
  </si>
  <si>
    <t xml:space="preserve">Green 3 piece mini dots cutlery set</t>
  </si>
  <si>
    <t xml:space="preserve">84997B</t>
  </si>
  <si>
    <t xml:space="preserve">Red 3 piece mini dots cutlery set</t>
  </si>
  <si>
    <t xml:space="preserve">84997C</t>
  </si>
  <si>
    <t xml:space="preserve">Blue 3 piece mini dots cutlery set</t>
  </si>
  <si>
    <t xml:space="preserve">84997D</t>
  </si>
  <si>
    <t xml:space="preserve">Pink 3 piece mini dots cutlery set</t>
  </si>
  <si>
    <t xml:space="preserve">85014B</t>
  </si>
  <si>
    <t xml:space="preserve">Red retrospot umbrella</t>
  </si>
  <si>
    <t xml:space="preserve">85048</t>
  </si>
  <si>
    <t xml:space="preserve">15cm christmas glass ball 20 lights</t>
  </si>
  <si>
    <t xml:space="preserve">85066</t>
  </si>
  <si>
    <t xml:space="preserve">Cream sweetheart mini chest</t>
  </si>
  <si>
    <t xml:space="preserve">85099B</t>
  </si>
  <si>
    <t xml:space="preserve">Jumbo bag red retrospot</t>
  </si>
  <si>
    <t xml:space="preserve">85099C</t>
  </si>
  <si>
    <t xml:space="preserve">Jumbo bag baroque black white</t>
  </si>
  <si>
    <t xml:space="preserve">85099F</t>
  </si>
  <si>
    <t xml:space="preserve">Jumbo bag strawberry</t>
  </si>
  <si>
    <t xml:space="preserve">85123A</t>
  </si>
  <si>
    <t xml:space="preserve">White hanging heart t-light holder</t>
  </si>
  <si>
    <t xml:space="preserve">85150</t>
  </si>
  <si>
    <t xml:space="preserve">Ladies &amp; gentlemen metal sign</t>
  </si>
  <si>
    <t xml:space="preserve">85152</t>
  </si>
  <si>
    <t xml:space="preserve">Hand over the chocolate sign</t>
  </si>
  <si>
    <t xml:space="preserve">Country</t>
  </si>
  <si>
    <t xml:space="preserve">Australia</t>
  </si>
  <si>
    <t xml:space="preserve">Austria</t>
  </si>
  <si>
    <t xml:space="preserve">Belgium</t>
  </si>
  <si>
    <t xml:space="preserve">Channel Islands</t>
  </si>
  <si>
    <t xml:space="preserve">Cyprus</t>
  </si>
  <si>
    <t xml:space="preserve">Czech Republic</t>
  </si>
  <si>
    <t xml:space="preserve">Denmark</t>
  </si>
  <si>
    <t xml:space="preserve">EIRE</t>
  </si>
  <si>
    <t xml:space="preserve">Finland</t>
  </si>
  <si>
    <t xml:space="preserve">France</t>
  </si>
  <si>
    <t xml:space="preserve">Germany</t>
  </si>
  <si>
    <t xml:space="preserve">Hong Kong</t>
  </si>
  <si>
    <t xml:space="preserve">Iceland</t>
  </si>
  <si>
    <t xml:space="preserve">Israel</t>
  </si>
  <si>
    <t xml:space="preserve">Italy</t>
  </si>
  <si>
    <t xml:space="preserve">Japan</t>
  </si>
  <si>
    <t xml:space="preserve">Malta</t>
  </si>
  <si>
    <t xml:space="preserve">Netherlands</t>
  </si>
  <si>
    <t xml:space="preserve">Norway</t>
  </si>
  <si>
    <t xml:space="preserve">Poland</t>
  </si>
  <si>
    <t xml:space="preserve">Portugal</t>
  </si>
  <si>
    <t xml:space="preserve">RSA</t>
  </si>
  <si>
    <t xml:space="preserve">Singapore</t>
  </si>
  <si>
    <t xml:space="preserve">Spain</t>
  </si>
  <si>
    <t xml:space="preserve">Sweden</t>
  </si>
  <si>
    <t xml:space="preserve">Switzerland</t>
  </si>
  <si>
    <t xml:space="preserve">USA</t>
  </si>
  <si>
    <t xml:space="preserve">United Kingdom</t>
  </si>
  <si>
    <t xml:space="preserve">Unspecified</t>
  </si>
  <si>
    <t xml:space="preserve">Product: week starting (Monday)</t>
  </si>
  <si>
    <t xml:space="preserve">Country: week starting (Monday)</t>
  </si>
  <si>
    <t xml:space="preserve">What this sheet is</t>
  </si>
  <si>
    <t xml:space="preserve">Weekly aggregates only, not invoice lines: net revenue by product and by country for the 13 weeks from Sep 5, 2011 to the report week. Products appear if their net revenue was at least £500 (up or down) in some week of the 13, so keep the minimum for a mover on Summary at £500 or more.</t>
  </si>
  <si>
    <t xml:space="preserve">Term</t>
  </si>
  <si>
    <t xml:space="preserve">Definition</t>
  </si>
  <si>
    <t xml:space="preserve">Week</t>
  </si>
  <si>
    <t xml:space="preserve">Monday to Sunday, by the date on the invoice line. The report week is Nov 28 to Dec 4, 2011; the week before is Nov 21 to 27; the same week a year earlier is Nov 29 to Dec 5, 2010 (52 weeks, 364 days, earlier).</t>
  </si>
  <si>
    <t xml:space="preserve">Quantity times price on lines of invoices that are not cancellations.</t>
  </si>
  <si>
    <t xml:space="preserve">Cancelled value</t>
  </si>
  <si>
    <t xml:space="preserve">Quantity times price on lines of cancellation invoices (invoice numbers starting with C), shown as a positive amount and dated on the cancellation.</t>
  </si>
  <si>
    <t xml:space="preserve">Sales before cancellations minus cancelled value.</t>
  </si>
  <si>
    <t xml:space="preserve">Distinct invoices that are not cancellations.</t>
  </si>
  <si>
    <t xml:space="preserve">Sales before cancellations divided by orders.</t>
  </si>
  <si>
    <t xml:space="preserve">Distinct customer ids on orders. Lines with no customer id are in orders and revenue but not in this count.</t>
  </si>
  <si>
    <t xml:space="preserve">Identified customers with no order in the previous 52 weeks (364 days): identified customers minus repeat customers.</t>
  </si>
  <si>
    <t xml:space="preserve">Identified customers who also had an order in the 52 weeks (364 days) before the week, divided by identified customers. Repeat customers are counted from the order history, which this workbook does not hold, so that column is a value.</t>
  </si>
  <si>
    <t xml:space="preserve">Cancellation invoices divided by all invoices (orders plus cancellation invoices) in the week.</t>
  </si>
  <si>
    <t xml:space="preserve">Cancelled value divided by sales before cancellations.</t>
  </si>
  <si>
    <t xml:space="preserve">Quantity on lines that are not cancellations.</t>
  </si>
  <si>
    <t xml:space="preserve">Sales lines (lines that are not cancellations) with no customer id, as a share of all sales lines in the week.</t>
  </si>
  <si>
    <t xml:space="preserve">Change</t>
  </si>
  <si>
    <t xml:space="preserve">For counts and amounts, (this week minus the comparison week) divided by the comparison week. For shares, the difference between the two shares as shown, in points.</t>
  </si>
  <si>
    <t xml:space="preserve">Top movers</t>
  </si>
  <si>
    <t xml:space="preserve">Net revenue this week minus the week before, in pounds, for products and countries with at least the minimum (Summary, yellow cell) in either week. Ranked by pounds, not percent, so a tiny base cannot win.</t>
  </si>
  <si>
    <t xml:space="preserve">Named cells</t>
  </si>
  <si>
    <t xml:space="preserve">SelectedWeek, PriorWeek, LYWeek and MinMover are named cells on Summary (B5, B7, B8, B9); the formulas on Summary, Products and Countries, and the highlight on Weekly, use them.</t>
  </si>
  <si>
    <t xml:space="preserve">Flat week</t>
  </si>
  <si>
    <t xml:space="preserve">Net revenue within 5% of both the week before and the same week a year earlier. The first Summary note says "Flat on a year earlier" when this holds.</t>
  </si>
  <si>
    <t xml:space="preserve">Source</t>
  </si>
  <si>
    <t xml:space="preserve">UCI Online Retail II, Chen, D. (2012), UCI Machine Learning Repository. https://archive.ics.uci.edu/dataset/502/online+retail+ii</t>
  </si>
  <si>
    <t xml:space="preserve">Licence: CC BY 4.0. Credit: Chen, D. (2012), UCI Machine Learning Repository.</t>
  </si>
  <si>
    <t xml:space="preserve">Data as of December 2011: the last invoice is Dec 9, 2011 at 12:50. A fixed historical dataset; it does not update.</t>
  </si>
  <si>
    <t xml:space="preserve">Cleaning: 1,067,371 source rows, 1,021,254 after the same cleaning the Online retail page uses (non-product codes, gift vouchers, price of zero or less, negative quantity outside cancellation invoices, exact duplicates).</t>
  </si>
  <si>
    <t xml:space="preserve">What is in this workbook</t>
  </si>
  <si>
    <t xml:space="preserve">Weekly: every week from Nov 30, 2009 to Dec 5, 2011 (the first and last weeks are partial). Data: weekly aggregates by product and by country for 13 weeks, not invoice lines.</t>
  </si>
  <si>
    <t xml:space="preserve">It is a new exercise on public data. It is not any company's data and not a record of past work.</t>
  </si>
  <si>
    <t xml:space="preserve">The page with the charts and the method: zacharybhenley.com/dashboard/weekly-kpi-report/</t>
  </si>
</sst>
</file>

<file path=xl/styles.xml><?xml version="1.0" encoding="utf-8"?>
<styleSheet xmlns="http://schemas.openxmlformats.org/spreadsheetml/2006/main">
  <numFmts count="10">
    <numFmt numFmtId="164" formatCode="General"/>
    <numFmt numFmtId="165" formatCode="mmm\ d&quot;, &quot;yyyy"/>
    <numFmt numFmtId="166" formatCode="\£#,##0;[RED]&quot;-£&quot;#,##0"/>
    <numFmt numFmtId="167" formatCode="\+0.0%;[RED]\-0.0%;0.0%"/>
    <numFmt numFmtId="168" formatCode="mmm\ d"/>
    <numFmt numFmtId="169" formatCode="#,##0"/>
    <numFmt numFmtId="170" formatCode="0.0%"/>
    <numFmt numFmtId="171" formatCode="\+0.0&quot; pts&quot;;[RED]\-0.0&quot; pts&quot;;0.0&quot; pts&quot;"/>
    <numFmt numFmtId="172" formatCode="\£#,##0"/>
    <numFmt numFmtId="173" formatCode="\£#,##0.00;[RED]&quot;-£&quot;#,##0.00"/>
  </numFmts>
  <fonts count="10">
    <font>
      <sz val="11"/>
      <color theme="1"/>
      <name val="Calibri"/>
      <family val="2"/>
      <charset val="1"/>
    </font>
    <font>
      <sz val="10"/>
      <name val="Arial"/>
      <family val="0"/>
    </font>
    <font>
      <sz val="10"/>
      <name val="Arial"/>
      <family val="0"/>
    </font>
    <font>
      <sz val="10"/>
      <name val="Arial"/>
      <family val="0"/>
    </font>
    <font>
      <b val="true"/>
      <sz val="11"/>
      <name val="Cambria"/>
      <family val="0"/>
      <charset val="1"/>
    </font>
    <font>
      <b val="true"/>
      <sz val="16"/>
      <name val="Cambria"/>
      <family val="0"/>
      <charset val="1"/>
    </font>
    <font>
      <b val="true"/>
      <sz val="11"/>
      <color rgb="FFFFFFFF"/>
      <name val="Cambria"/>
      <family val="0"/>
      <charset val="1"/>
    </font>
    <font>
      <b val="true"/>
      <sz val="18"/>
      <color rgb="FF000000"/>
      <name val="Calibri"/>
      <family val="2"/>
    </font>
    <font>
      <sz val="10"/>
      <color rgb="FF000000"/>
      <name val="Calibri"/>
      <family val="2"/>
    </font>
    <font>
      <b val="true"/>
      <sz val="10"/>
      <color rgb="FF000000"/>
      <name val="Calibri"/>
      <family val="2"/>
    </font>
  </fonts>
  <fills count="4">
    <fill>
      <patternFill patternType="none"/>
    </fill>
    <fill>
      <patternFill patternType="gray125"/>
    </fill>
    <fill>
      <patternFill patternType="solid">
        <fgColor rgb="FFFFF4D6"/>
        <bgColor rgb="FFFFFFFF"/>
      </patternFill>
    </fill>
    <fill>
      <patternFill patternType="solid">
        <fgColor rgb="FF1F3A5F"/>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center" textRotation="0" wrapText="tru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color rgb="FF1B7F3B"/>
      </font>
    </dxf>
    <dxf>
      <font>
        <color rgb="FFB3261E"/>
      </font>
    </dxf>
    <dxf>
      <fill>
        <patternFill>
          <bgColor rgb="FFFFF4D6"/>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1B7F3B"/>
      <rgbColor rgb="FF000080"/>
      <rgbColor rgb="FF808000"/>
      <rgbColor rgb="FF800080"/>
      <rgbColor rgb="FF008080"/>
      <rgbColor rgb="FFC0C0C0"/>
      <rgbColor rgb="FF878787"/>
      <rgbColor rgb="FF9999FF"/>
      <rgbColor rgb="FFBE4B48"/>
      <rgbColor rgb="FFFFF4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7EBB"/>
      <rgbColor rgb="FF969696"/>
      <rgbColor rgb="FF1F3A5F"/>
      <rgbColor rgb="FF339966"/>
      <rgbColor rgb="FF003300"/>
      <rgbColor rgb="FF333300"/>
      <rgbColor rgb="FFB326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Net revenue by week: the 12 weeks to the selected week, against a year earlier</a:t>
            </a:r>
          </a:p>
        </c:rich>
      </c:tx>
      <c:overlay val="0"/>
      <c:spPr>
        <a:noFill/>
        <a:ln w="0">
          <a:noFill/>
        </a:ln>
      </c:spPr>
    </c:title>
    <c:autoTitleDeleted val="0"/>
    <c:plotArea>
      <c:lineChart>
        <c:grouping val="standard"/>
        <c:varyColors val="0"/>
        <c:ser>
          <c:idx val="0"/>
          <c:order val="0"/>
          <c:tx>
            <c:strRef>
              <c:f>Summary!I11</c:f>
              <c:strCache>
                <c:ptCount val="1"/>
                <c:pt idx="0">
                  <c:v>This year (£)</c:v>
                </c:pt>
              </c:strCache>
            </c:strRef>
          </c:tx>
          <c:spPr>
            <a:ln w="12600">
              <a:solidFill>
                <a:srgbClr val="4A7EBB"/>
              </a:solidFill>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Summary!$H$12:$H$23</c:f>
              <c:strCache>
                <c:ptCount val="12"/>
                <c:pt idx="0">
                  <c:v>Sep 12</c:v>
                </c:pt>
                <c:pt idx="1">
                  <c:v>Sep 19</c:v>
                </c:pt>
                <c:pt idx="2">
                  <c:v>Sep 26</c:v>
                </c:pt>
                <c:pt idx="3">
                  <c:v>Oct 3</c:v>
                </c:pt>
                <c:pt idx="4">
                  <c:v>Oct 10</c:v>
                </c:pt>
                <c:pt idx="5">
                  <c:v>Oct 17</c:v>
                </c:pt>
                <c:pt idx="6">
                  <c:v>Oct 24</c:v>
                </c:pt>
                <c:pt idx="7">
                  <c:v>Oct 31</c:v>
                </c:pt>
                <c:pt idx="8">
                  <c:v>Nov 7</c:v>
                </c:pt>
                <c:pt idx="9">
                  <c:v>Nov 14</c:v>
                </c:pt>
                <c:pt idx="10">
                  <c:v>Nov 21</c:v>
                </c:pt>
                <c:pt idx="11">
                  <c:v>Nov 28</c:v>
                </c:pt>
              </c:strCache>
            </c:strRef>
          </c:cat>
          <c:val>
            <c:numRef>
              <c:f>Summary!$I$12:$I$23</c:f>
              <c:numCache>
                <c:formatCode>\£#,##0;[RED]"-£"#,##0</c:formatCode>
                <c:ptCount val="12"/>
                <c:pt idx="0">
                  <c:v>222269.79</c:v>
                </c:pt>
                <c:pt idx="1">
                  <c:v>319745.94</c:v>
                </c:pt>
                <c:pt idx="2">
                  <c:v>202358.82</c:v>
                </c:pt>
                <c:pt idx="3">
                  <c:v>300307.48</c:v>
                </c:pt>
                <c:pt idx="4">
                  <c:v>204251.49</c:v>
                </c:pt>
                <c:pt idx="5">
                  <c:v>259053.85</c:v>
                </c:pt>
                <c:pt idx="6">
                  <c:v>234202.83</c:v>
                </c:pt>
                <c:pt idx="7">
                  <c:v>288344.46</c:v>
                </c:pt>
                <c:pt idx="8">
                  <c:v>350123.4</c:v>
                </c:pt>
                <c:pt idx="9">
                  <c:v>369129.47</c:v>
                </c:pt>
                <c:pt idx="10">
                  <c:v>295233.31</c:v>
                </c:pt>
                <c:pt idx="11">
                  <c:v>306115.06</c:v>
                </c:pt>
              </c:numCache>
            </c:numRef>
          </c:val>
          <c:smooth val="0"/>
        </c:ser>
        <c:ser>
          <c:idx val="1"/>
          <c:order val="1"/>
          <c:tx>
            <c:strRef>
              <c:f>Summary!J11</c:f>
              <c:strCache>
                <c:ptCount val="1"/>
                <c:pt idx="0">
                  <c:v>Same week a year earlier (£)</c:v>
                </c:pt>
              </c:strCache>
            </c:strRef>
          </c:tx>
          <c:spPr>
            <a:ln w="12600">
              <a:solidFill>
                <a:srgbClr val="BE4B48"/>
              </a:solidFill>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Summary!$H$12:$H$23</c:f>
              <c:strCache>
                <c:ptCount val="12"/>
                <c:pt idx="0">
                  <c:v>Sep 12</c:v>
                </c:pt>
                <c:pt idx="1">
                  <c:v>Sep 19</c:v>
                </c:pt>
                <c:pt idx="2">
                  <c:v>Sep 26</c:v>
                </c:pt>
                <c:pt idx="3">
                  <c:v>Oct 3</c:v>
                </c:pt>
                <c:pt idx="4">
                  <c:v>Oct 10</c:v>
                </c:pt>
                <c:pt idx="5">
                  <c:v>Oct 17</c:v>
                </c:pt>
                <c:pt idx="6">
                  <c:v>Oct 24</c:v>
                </c:pt>
                <c:pt idx="7">
                  <c:v>Oct 31</c:v>
                </c:pt>
                <c:pt idx="8">
                  <c:v>Nov 7</c:v>
                </c:pt>
                <c:pt idx="9">
                  <c:v>Nov 14</c:v>
                </c:pt>
                <c:pt idx="10">
                  <c:v>Nov 21</c:v>
                </c:pt>
                <c:pt idx="11">
                  <c:v>Nov 28</c:v>
                </c:pt>
              </c:strCache>
            </c:strRef>
          </c:cat>
          <c:val>
            <c:numRef>
              <c:f>Summary!$J$12:$J$23</c:f>
              <c:numCache>
                <c:formatCode>\£#,##0;[RED]"-£"#,##0</c:formatCode>
                <c:ptCount val="12"/>
                <c:pt idx="0">
                  <c:v>160890.59</c:v>
                </c:pt>
                <c:pt idx="1">
                  <c:v>235861.58</c:v>
                </c:pt>
                <c:pt idx="2">
                  <c:v>287114.44</c:v>
                </c:pt>
                <c:pt idx="3">
                  <c:v>254361.31</c:v>
                </c:pt>
                <c:pt idx="4">
                  <c:v>305222.49</c:v>
                </c:pt>
                <c:pt idx="5">
                  <c:v>232404.11</c:v>
                </c:pt>
                <c:pt idx="6">
                  <c:v>202217.12</c:v>
                </c:pt>
                <c:pt idx="7">
                  <c:v>274381.82</c:v>
                </c:pt>
                <c:pt idx="8">
                  <c:v>359397.51</c:v>
                </c:pt>
                <c:pt idx="9">
                  <c:v>342743.77</c:v>
                </c:pt>
                <c:pt idx="10">
                  <c:v>286262.18</c:v>
                </c:pt>
                <c:pt idx="11">
                  <c:v>309029.05</c:v>
                </c:pt>
              </c:numCache>
            </c:numRef>
          </c:val>
          <c:smooth val="0"/>
        </c:ser>
        <c:hiLowLines>
          <c:spPr>
            <a:ln w="0">
              <a:noFill/>
            </a:ln>
          </c:spPr>
        </c:hiLowLines>
        <c:marker val="0"/>
        <c:axId val="40252875"/>
        <c:axId val="35342033"/>
      </c:lineChart>
      <c:catAx>
        <c:axId val="40252875"/>
        <c:scaling>
          <c:orientation val="minMax"/>
        </c:scaling>
        <c:delete val="0"/>
        <c:axPos val="b"/>
        <c:title>
          <c:tx>
            <c:rich>
              <a:bodyPr rot="0"/>
              <a:lstStyle/>
              <a:p>
                <a:pPr>
                  <a:defRPr sz="1300" b="0" u="none" strike="noStrike">
                    <a:uFillTx/>
                    <a:latin typeface="Arial"/>
                  </a:defRPr>
                </a:pPr>
                <a:r>
                  <a:rPr sz="1000" b="1" u="none" strike="noStrike">
                    <a:solidFill>
                      <a:srgbClr val="000000"/>
                    </a:solidFill>
                    <a:uFillTx/>
                    <a:latin typeface="Calibri"/>
                  </a:rPr>
                  <a:t>Week starting (Monday)</a:t>
                </a:r>
              </a:p>
            </c:rich>
          </c:tx>
          <c:overlay val="0"/>
          <c:spPr>
            <a:noFill/>
            <a:ln w="0">
              <a:noFill/>
            </a:ln>
          </c:spPr>
        </c:title>
        <c:numFmt formatCode="mmm\ d"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35342033"/>
        <c:crosses val="autoZero"/>
        <c:auto val="1"/>
        <c:lblAlgn val="ctr"/>
        <c:lblOffset val="100"/>
        <c:noMultiLvlLbl val="0"/>
      </c:catAx>
      <c:valAx>
        <c:axId val="35342033"/>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Net revenue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0252875"/>
        <c:crosses val="autoZero"/>
        <c:crossBetween val="between"/>
      </c:valAx>
      <c:spPr>
        <a:ln w="0">
          <a:noFill/>
        </a:ln>
      </c:spPr>
    </c:plotArea>
    <c:legend>
      <c:legendPos val="r"/>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24</xdr:row>
      <xdr:rowOff>0</xdr:rowOff>
    </xdr:from>
    <xdr:to>
      <xdr:col>14</xdr:col>
      <xdr:colOff>368640</xdr:colOff>
      <xdr:row>38</xdr:row>
      <xdr:rowOff>153360</xdr:rowOff>
    </xdr:to>
    <xdr:graphicFrame>
      <xdr:nvGraphicFramePr>
        <xdr:cNvPr id="1" name="Chart 1"/>
        <xdr:cNvGraphicFramePr/>
      </xdr:nvGraphicFramePr>
      <xdr:xfrm>
        <a:off x="12335040" y="507924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2" min="2" style="0" width="26"/>
    <col collapsed="false" customWidth="true" hidden="false" outlineLevel="0" max="4" min="3" style="0" width="24"/>
    <col collapsed="false" customWidth="true" hidden="false" outlineLevel="0" max="6" min="5" style="0" width="26"/>
    <col collapsed="false" customWidth="true" hidden="false" outlineLevel="0" max="7" min="7" style="0" width="3"/>
    <col collapsed="false" customWidth="true" hidden="false" outlineLevel="0" max="8" min="8" style="0" width="14"/>
    <col collapsed="false" customWidth="true" hidden="false" outlineLevel="0" max="9" min="9" style="0" width="16"/>
    <col collapsed="false" customWidth="true" hidden="false" outlineLevel="0" max="10" min="10" style="0" width="22"/>
  </cols>
  <sheetData>
    <row r="1" customFormat="false" ht="15" hidden="false" customHeight="false" outlineLevel="0" collapsed="false">
      <c r="A1" s="1" t="s">
        <v>0</v>
      </c>
    </row>
    <row r="2" customFormat="false" ht="19.7" hidden="false" customHeight="false" outlineLevel="0" collapsed="false">
      <c r="A2" s="2" t="s">
        <v>1</v>
      </c>
    </row>
    <row r="3" customFormat="false" ht="15" hidden="false" customHeight="false" outlineLevel="0" collapsed="false">
      <c r="A3" s="0" t="s">
        <v>2</v>
      </c>
    </row>
    <row r="5" customFormat="false" ht="15" hidden="false" customHeight="false" outlineLevel="0" collapsed="false">
      <c r="A5" s="0" t="s">
        <v>3</v>
      </c>
      <c r="B5" s="3" t="n">
        <v>40875</v>
      </c>
    </row>
    <row r="6" customFormat="false" ht="15" hidden="false" customHeight="false" outlineLevel="0" collapsed="false">
      <c r="A6" s="0" t="s">
        <v>4</v>
      </c>
      <c r="B6" s="4" t="n">
        <f aca="false">SelectedWeek+6</f>
        <v>40881</v>
      </c>
    </row>
    <row r="7" customFormat="false" ht="15" hidden="false" customHeight="false" outlineLevel="0" collapsed="false">
      <c r="A7" s="0" t="s">
        <v>5</v>
      </c>
      <c r="B7" s="4" t="n">
        <f aca="false">SelectedWeek-7</f>
        <v>40868</v>
      </c>
    </row>
    <row r="8" customFormat="false" ht="15" hidden="false" customHeight="false" outlineLevel="0" collapsed="false">
      <c r="A8" s="0" t="s">
        <v>6</v>
      </c>
      <c r="B8" s="4" t="n">
        <f aca="false">SelectedWeek-364</f>
        <v>40511</v>
      </c>
    </row>
    <row r="9" customFormat="false" ht="15" hidden="false" customHeight="false" outlineLevel="0" collapsed="false">
      <c r="A9" s="0" t="s">
        <v>7</v>
      </c>
      <c r="B9" s="5" t="n">
        <v>1000</v>
      </c>
    </row>
    <row r="10" customFormat="false" ht="15" hidden="false" customHeight="false" outlineLevel="0" collapsed="false">
      <c r="H10" s="1" t="s">
        <v>8</v>
      </c>
    </row>
    <row r="11" customFormat="false" ht="33.75" hidden="false" customHeight="true" outlineLevel="0" collapsed="false">
      <c r="A11" s="6" t="s">
        <v>9</v>
      </c>
      <c r="B11" s="6" t="s">
        <v>10</v>
      </c>
      <c r="C11" s="6" t="s">
        <v>11</v>
      </c>
      <c r="D11" s="6" t="s">
        <v>12</v>
      </c>
      <c r="E11" s="6" t="s">
        <v>13</v>
      </c>
      <c r="F11" s="6" t="s">
        <v>14</v>
      </c>
      <c r="H11" s="6" t="s">
        <v>15</v>
      </c>
      <c r="I11" s="6" t="s">
        <v>16</v>
      </c>
      <c r="J11" s="6" t="s">
        <v>17</v>
      </c>
    </row>
    <row r="12" customFormat="false" ht="15" hidden="false" customHeight="false" outlineLevel="0" collapsed="false">
      <c r="A12" s="1" t="s">
        <v>18</v>
      </c>
      <c r="B12" s="7" t="n">
        <f aca="false">SUMIFS(Weekly!$E$2:$E$107,Weekly!$A$2:$A$107,SelectedWeek)</f>
        <v>306115.06</v>
      </c>
      <c r="C12" s="7" t="n">
        <f aca="false">SUMIFS(Weekly!$E$2:$E$107,Weekly!$A$2:$A$107,PriorWeek)</f>
        <v>295233.31</v>
      </c>
      <c r="D12" s="8" t="n">
        <f aca="false">IF(C12=0,"",B12/C12-1)</f>
        <v>0.0368581377216548</v>
      </c>
      <c r="E12" s="7" t="n">
        <f aca="false">SUMIFS(Weekly!$E$2:$E$107,Weekly!$A$2:$A$107,LYWeek)</f>
        <v>309029.05</v>
      </c>
      <c r="F12" s="8" t="n">
        <f aca="false">IF(E12=0,"",B12/E12-1)</f>
        <v>-0.00942950185427549</v>
      </c>
      <c r="H12" s="9" t="n">
        <f aca="false">SelectedWeek-77</f>
        <v>40798</v>
      </c>
      <c r="I12" s="7" t="n">
        <f aca="false">INDEX(Weekly!$E$2:$E$107,MATCH(H12,Weekly!$A$2:$A$107,0))</f>
        <v>222269.79</v>
      </c>
      <c r="J12" s="7" t="n">
        <f aca="false">INDEX(Weekly!$E$2:$E$107,MATCH(H12-364,Weekly!$A$2:$A$107,0))</f>
        <v>160890.59</v>
      </c>
    </row>
    <row r="13" customFormat="false" ht="15" hidden="false" customHeight="false" outlineLevel="0" collapsed="false">
      <c r="A13" s="1" t="s">
        <v>19</v>
      </c>
      <c r="B13" s="7" t="n">
        <f aca="false">SUMIFS(Weekly!$C$2:$C$107,Weekly!$A$2:$A$107,SelectedWeek)</f>
        <v>309381.73</v>
      </c>
      <c r="C13" s="7" t="n">
        <f aca="false">SUMIFS(Weekly!$C$2:$C$107,Weekly!$A$2:$A$107,PriorWeek)</f>
        <v>302392.22</v>
      </c>
      <c r="D13" s="8" t="n">
        <f aca="false">IF(C13=0,"",B13/C13-1)</f>
        <v>0.0231140536618304</v>
      </c>
      <c r="E13" s="7" t="n">
        <f aca="false">SUMIFS(Weekly!$C$2:$C$107,Weekly!$A$2:$A$107,LYWeek)</f>
        <v>317195.43</v>
      </c>
      <c r="F13" s="8" t="n">
        <f aca="false">IF(E13=0,"",B13/E13-1)</f>
        <v>-0.0246337092561517</v>
      </c>
      <c r="H13" s="9" t="n">
        <f aca="false">SelectedWeek-70</f>
        <v>40805</v>
      </c>
      <c r="I13" s="7" t="n">
        <f aca="false">INDEX(Weekly!$E$2:$E$107,MATCH(H13,Weekly!$A$2:$A$107,0))</f>
        <v>319745.94</v>
      </c>
      <c r="J13" s="7" t="n">
        <f aca="false">INDEX(Weekly!$E$2:$E$107,MATCH(H13-364,Weekly!$A$2:$A$107,0))</f>
        <v>235861.58</v>
      </c>
    </row>
    <row r="14" customFormat="false" ht="15" hidden="false" customHeight="false" outlineLevel="0" collapsed="false">
      <c r="A14" s="1" t="s">
        <v>20</v>
      </c>
      <c r="B14" s="10" t="n">
        <f aca="false">SUMIFS(Weekly!$F$2:$F$107,Weekly!$A$2:$A$107,SelectedWeek)</f>
        <v>663</v>
      </c>
      <c r="C14" s="10" t="n">
        <f aca="false">SUMIFS(Weekly!$F$2:$F$107,Weekly!$A$2:$A$107,PriorWeek)</f>
        <v>616</v>
      </c>
      <c r="D14" s="8" t="n">
        <f aca="false">IF(C14=0,"",B14/C14-1)</f>
        <v>0.0762987012987013</v>
      </c>
      <c r="E14" s="10" t="n">
        <f aca="false">SUMIFS(Weekly!$F$2:$F$107,Weekly!$A$2:$A$107,LYWeek)</f>
        <v>652</v>
      </c>
      <c r="F14" s="8" t="n">
        <f aca="false">IF(E14=0,"",B14/E14-1)</f>
        <v>0.0168711656441718</v>
      </c>
      <c r="H14" s="9" t="n">
        <f aca="false">SelectedWeek-63</f>
        <v>40812</v>
      </c>
      <c r="I14" s="7" t="n">
        <f aca="false">INDEX(Weekly!$E$2:$E$107,MATCH(H14,Weekly!$A$2:$A$107,0))</f>
        <v>202358.82</v>
      </c>
      <c r="J14" s="7" t="n">
        <f aca="false">INDEX(Weekly!$E$2:$E$107,MATCH(H14-364,Weekly!$A$2:$A$107,0))</f>
        <v>287114.44</v>
      </c>
    </row>
    <row r="15" customFormat="false" ht="15" hidden="false" customHeight="false" outlineLevel="0" collapsed="false">
      <c r="A15" s="1" t="s">
        <v>21</v>
      </c>
      <c r="B15" s="7" t="n">
        <f aca="false">SUMIFS(Weekly!$N$2:$N$107,Weekly!$A$2:$A$107,SelectedWeek)</f>
        <v>466.639110105581</v>
      </c>
      <c r="C15" s="7" t="n">
        <f aca="false">SUMIFS(Weekly!$N$2:$N$107,Weekly!$A$2:$A$107,PriorWeek)</f>
        <v>490.896461038961</v>
      </c>
      <c r="D15" s="8" t="n">
        <f aca="false">IF(C15=0,"",B15/C15-1)</f>
        <v>-0.0494143935811652</v>
      </c>
      <c r="E15" s="7" t="n">
        <f aca="false">SUMIFS(Weekly!$N$2:$N$107,Weekly!$A$2:$A$107,LYWeek)</f>
        <v>486.496058282209</v>
      </c>
      <c r="F15" s="8" t="n">
        <f aca="false">IF(E15=0,"",B15/E15-1)</f>
        <v>-0.0408162570663815</v>
      </c>
      <c r="H15" s="9" t="n">
        <f aca="false">SelectedWeek-56</f>
        <v>40819</v>
      </c>
      <c r="I15" s="7" t="n">
        <f aca="false">INDEX(Weekly!$E$2:$E$107,MATCH(H15,Weekly!$A$2:$A$107,0))</f>
        <v>300307.48</v>
      </c>
      <c r="J15" s="7" t="n">
        <f aca="false">INDEX(Weekly!$E$2:$E$107,MATCH(H15-364,Weekly!$A$2:$A$107,0))</f>
        <v>254361.31</v>
      </c>
    </row>
    <row r="16" customFormat="false" ht="15" hidden="false" customHeight="false" outlineLevel="0" collapsed="false">
      <c r="A16" s="1" t="s">
        <v>22</v>
      </c>
      <c r="B16" s="10" t="n">
        <f aca="false">SUMIFS(Weekly!$I$2:$I$107,Weekly!$A$2:$A$107,SelectedWeek)</f>
        <v>514</v>
      </c>
      <c r="C16" s="10" t="n">
        <f aca="false">SUMIFS(Weekly!$I$2:$I$107,Weekly!$A$2:$A$107,PriorWeek)</f>
        <v>492</v>
      </c>
      <c r="D16" s="8" t="n">
        <f aca="false">IF(C16=0,"",B16/C16-1)</f>
        <v>0.0447154471544715</v>
      </c>
      <c r="E16" s="10" t="n">
        <f aca="false">SUMIFS(Weekly!$I$2:$I$107,Weekly!$A$2:$A$107,LYWeek)</f>
        <v>465</v>
      </c>
      <c r="F16" s="8" t="n">
        <f aca="false">IF(E16=0,"",B16/E16-1)</f>
        <v>0.105376344086022</v>
      </c>
      <c r="H16" s="9" t="n">
        <f aca="false">SelectedWeek-49</f>
        <v>40826</v>
      </c>
      <c r="I16" s="7" t="n">
        <f aca="false">INDEX(Weekly!$E$2:$E$107,MATCH(H16,Weekly!$A$2:$A$107,0))</f>
        <v>204251.49</v>
      </c>
      <c r="J16" s="7" t="n">
        <f aca="false">INDEX(Weekly!$E$2:$E$107,MATCH(H16-364,Weekly!$A$2:$A$107,0))</f>
        <v>305222.49</v>
      </c>
    </row>
    <row r="17" customFormat="false" ht="15" hidden="false" customHeight="false" outlineLevel="0" collapsed="false">
      <c r="A17" s="1" t="s">
        <v>23</v>
      </c>
      <c r="B17" s="10" t="n">
        <f aca="false">SUMIFS(Weekly!$K$2:$K$107,Weekly!$A$2:$A$107,SelectedWeek)</f>
        <v>44</v>
      </c>
      <c r="C17" s="10" t="n">
        <f aca="false">SUMIFS(Weekly!$K$2:$K$107,Weekly!$A$2:$A$107,PriorWeek)</f>
        <v>60</v>
      </c>
      <c r="D17" s="8" t="n">
        <f aca="false">IF(C17=0,"",B17/C17-1)</f>
        <v>-0.266666666666667</v>
      </c>
      <c r="E17" s="10" t="n">
        <f aca="false">SUMIFS(Weekly!$K$2:$K$107,Weekly!$A$2:$A$107,LYWeek)</f>
        <v>54</v>
      </c>
      <c r="F17" s="8" t="n">
        <f aca="false">IF(E17=0,"",B17/E17-1)</f>
        <v>-0.185185185185185</v>
      </c>
      <c r="H17" s="9" t="n">
        <f aca="false">SelectedWeek-42</f>
        <v>40833</v>
      </c>
      <c r="I17" s="7" t="n">
        <f aca="false">INDEX(Weekly!$E$2:$E$107,MATCH(H17,Weekly!$A$2:$A$107,0))</f>
        <v>259053.85</v>
      </c>
      <c r="J17" s="7" t="n">
        <f aca="false">INDEX(Weekly!$E$2:$E$107,MATCH(H17-364,Weekly!$A$2:$A$107,0))</f>
        <v>232404.11</v>
      </c>
    </row>
    <row r="18" customFormat="false" ht="15" hidden="false" customHeight="false" outlineLevel="0" collapsed="false">
      <c r="A18" s="1" t="s">
        <v>24</v>
      </c>
      <c r="B18" s="11" t="n">
        <f aca="false">SUMIFS(Weekly!$O$2:$O$107,Weekly!$A$2:$A$107,SelectedWeek)</f>
        <v>0.914396887159533</v>
      </c>
      <c r="C18" s="11" t="n">
        <f aca="false">SUMIFS(Weekly!$O$2:$O$107,Weekly!$A$2:$A$107,PriorWeek)</f>
        <v>0.878048780487805</v>
      </c>
      <c r="D18" s="12" t="n">
        <f aca="false">ROUND(ROUND(B18*100,1)-ROUND(C18*100,1),1)</f>
        <v>3.6</v>
      </c>
      <c r="E18" s="11" t="n">
        <f aca="false">SUMIFS(Weekly!$O$2:$O$107,Weekly!$A$2:$A$107,LYWeek)</f>
        <v>0.883870967741936</v>
      </c>
      <c r="F18" s="12" t="n">
        <f aca="false">ROUND(ROUND(B18*100,1)-ROUND(E18*100,1),1)</f>
        <v>3</v>
      </c>
      <c r="H18" s="9" t="n">
        <f aca="false">SelectedWeek-35</f>
        <v>40840</v>
      </c>
      <c r="I18" s="7" t="n">
        <f aca="false">INDEX(Weekly!$E$2:$E$107,MATCH(H18,Weekly!$A$2:$A$107,0))</f>
        <v>234202.83</v>
      </c>
      <c r="J18" s="7" t="n">
        <f aca="false">INDEX(Weekly!$E$2:$E$107,MATCH(H18-364,Weekly!$A$2:$A$107,0))</f>
        <v>202217.12</v>
      </c>
    </row>
    <row r="19" customFormat="false" ht="15" hidden="false" customHeight="false" outlineLevel="0" collapsed="false">
      <c r="A19" s="1" t="s">
        <v>25</v>
      </c>
      <c r="B19" s="11" t="n">
        <f aca="false">SUMIFS(Weekly!$P$2:$P$107,Weekly!$A$2:$A$107,SelectedWeek)</f>
        <v>0.144516129032258</v>
      </c>
      <c r="C19" s="11" t="n">
        <f aca="false">SUMIFS(Weekly!$P$2:$P$107,Weekly!$A$2:$A$107,PriorWeek)</f>
        <v>0.0901033973412112</v>
      </c>
      <c r="D19" s="12" t="n">
        <f aca="false">ROUND(ROUND(B19*100,1)-ROUND(C19*100,1),1)</f>
        <v>5.5</v>
      </c>
      <c r="E19" s="11" t="n">
        <f aca="false">SUMIFS(Weekly!$P$2:$P$107,Weekly!$A$2:$A$107,LYWeek)</f>
        <v>0.124832214765101</v>
      </c>
      <c r="F19" s="12" t="n">
        <f aca="false">ROUND(ROUND(B19*100,1)-ROUND(E19*100,1),1)</f>
        <v>2</v>
      </c>
      <c r="H19" s="9" t="n">
        <f aca="false">SelectedWeek-28</f>
        <v>40847</v>
      </c>
      <c r="I19" s="7" t="n">
        <f aca="false">INDEX(Weekly!$E$2:$E$107,MATCH(H19,Weekly!$A$2:$A$107,0))</f>
        <v>288344.46</v>
      </c>
      <c r="J19" s="7" t="n">
        <f aca="false">INDEX(Weekly!$E$2:$E$107,MATCH(H19-364,Weekly!$A$2:$A$107,0))</f>
        <v>274381.82</v>
      </c>
    </row>
    <row r="20" customFormat="false" ht="15" hidden="false" customHeight="false" outlineLevel="0" collapsed="false">
      <c r="A20" s="1" t="s">
        <v>26</v>
      </c>
      <c r="B20" s="11" t="n">
        <f aca="false">SUMIFS(Weekly!$Q$2:$Q$107,Weekly!$A$2:$A$107,SelectedWeek)</f>
        <v>0.0105587036442003</v>
      </c>
      <c r="C20" s="11" t="n">
        <f aca="false">SUMIFS(Weekly!$Q$2:$Q$107,Weekly!$A$2:$A$107,PriorWeek)</f>
        <v>0.0236742532595581</v>
      </c>
      <c r="D20" s="12" t="n">
        <f aca="false">ROUND(ROUND(B20*100,1)-ROUND(C20*100,1),1)</f>
        <v>-1.3</v>
      </c>
      <c r="E20" s="11" t="n">
        <f aca="false">SUMIFS(Weekly!$Q$2:$Q$107,Weekly!$A$2:$A$107,LYWeek)</f>
        <v>0.0257455789952585</v>
      </c>
      <c r="F20" s="12" t="n">
        <f aca="false">ROUND(ROUND(B20*100,1)-ROUND(E20*100,1),1)</f>
        <v>-1.5</v>
      </c>
      <c r="H20" s="9" t="n">
        <f aca="false">SelectedWeek-21</f>
        <v>40854</v>
      </c>
      <c r="I20" s="7" t="n">
        <f aca="false">INDEX(Weekly!$E$2:$E$107,MATCH(H20,Weekly!$A$2:$A$107,0))</f>
        <v>350123.4</v>
      </c>
      <c r="J20" s="7" t="n">
        <f aca="false">INDEX(Weekly!$E$2:$E$107,MATCH(H20-364,Weekly!$A$2:$A$107,0))</f>
        <v>359397.51</v>
      </c>
    </row>
    <row r="21" customFormat="false" ht="15" hidden="false" customHeight="false" outlineLevel="0" collapsed="false">
      <c r="A21" s="1" t="s">
        <v>27</v>
      </c>
      <c r="B21" s="10" t="n">
        <f aca="false">SUMIFS(Weekly!$H$2:$H$107,Weekly!$A$2:$A$107,SelectedWeek)</f>
        <v>156350</v>
      </c>
      <c r="C21" s="10" t="n">
        <f aca="false">SUMIFS(Weekly!$H$2:$H$107,Weekly!$A$2:$A$107,PriorWeek)</f>
        <v>154803</v>
      </c>
      <c r="D21" s="8" t="n">
        <f aca="false">IF(C21=0,"",B21/C21-1)</f>
        <v>0.00999334638217597</v>
      </c>
      <c r="E21" s="10" t="n">
        <f aca="false">SUMIFS(Weekly!$H$2:$H$107,Weekly!$A$2:$A$107,LYWeek)</f>
        <v>156788</v>
      </c>
      <c r="F21" s="8" t="n">
        <f aca="false">IF(E21=0,"",B21/E21-1)</f>
        <v>-0.00279358114141393</v>
      </c>
      <c r="H21" s="9" t="n">
        <f aca="false">SelectedWeek-14</f>
        <v>40861</v>
      </c>
      <c r="I21" s="7" t="n">
        <f aca="false">INDEX(Weekly!$E$2:$E$107,MATCH(H21,Weekly!$A$2:$A$107,0))</f>
        <v>369129.47</v>
      </c>
      <c r="J21" s="7" t="n">
        <f aca="false">INDEX(Weekly!$E$2:$E$107,MATCH(H21-364,Weekly!$A$2:$A$107,0))</f>
        <v>342743.77</v>
      </c>
    </row>
    <row r="22" customFormat="false" ht="15" hidden="false" customHeight="false" outlineLevel="0" collapsed="false">
      <c r="A22" s="1" t="s">
        <v>28</v>
      </c>
      <c r="B22" s="11" t="n">
        <f aca="false">SUMIFS(Weekly!$R$2:$R$107,Weekly!$A$2:$A$107,SelectedWeek)</f>
        <v>0.27035741611105</v>
      </c>
      <c r="C22" s="11" t="n">
        <f aca="false">SUMIFS(Weekly!$R$2:$R$107,Weekly!$A$2:$A$107,PriorWeek)</f>
        <v>0.240564318808892</v>
      </c>
      <c r="D22" s="12" t="n">
        <f aca="false">ROUND(ROUND(B22*100,1)-ROUND(C22*100,1),1)</f>
        <v>2.9</v>
      </c>
      <c r="E22" s="11" t="n">
        <f aca="false">SUMIFS(Weekly!$R$2:$R$107,Weekly!$A$2:$A$107,LYWeek)</f>
        <v>0.239166036785084</v>
      </c>
      <c r="F22" s="12" t="n">
        <f aca="false">ROUND(ROUND(B22*100,1)-ROUND(E22*100,1),1)</f>
        <v>3.1</v>
      </c>
      <c r="H22" s="9" t="n">
        <f aca="false">SelectedWeek-7</f>
        <v>40868</v>
      </c>
      <c r="I22" s="7" t="n">
        <f aca="false">INDEX(Weekly!$E$2:$E$107,MATCH(H22,Weekly!$A$2:$A$107,0))</f>
        <v>295233.31</v>
      </c>
      <c r="J22" s="7" t="n">
        <f aca="false">INDEX(Weekly!$E$2:$E$107,MATCH(H22-364,Weekly!$A$2:$A$107,0))</f>
        <v>286262.18</v>
      </c>
    </row>
    <row r="23" customFormat="false" ht="15" hidden="false" customHeight="false" outlineLevel="0" collapsed="false">
      <c r="H23" s="9" t="n">
        <f aca="false">SelectedWeek-0</f>
        <v>40875</v>
      </c>
      <c r="I23" s="7" t="n">
        <f aca="false">INDEX(Weekly!$E$2:$E$107,MATCH(H23,Weekly!$A$2:$A$107,0))</f>
        <v>306115.06</v>
      </c>
      <c r="J23" s="7" t="n">
        <f aca="false">INDEX(Weekly!$E$2:$E$107,MATCH(H23-364,Weekly!$A$2:$A$107,0))</f>
        <v>309029.05</v>
      </c>
    </row>
    <row r="24" customFormat="false" ht="31.5" hidden="false" customHeight="true" outlineLevel="0" collapsed="false">
      <c r="A24" s="13" t="s">
        <v>29</v>
      </c>
      <c r="B24" s="13"/>
      <c r="C24" s="13"/>
      <c r="D24" s="13"/>
      <c r="E24" s="13"/>
      <c r="F24" s="13"/>
    </row>
    <row r="25" customFormat="false" ht="15" hidden="false" customHeight="false" outlineLevel="0" collapsed="false">
      <c r="A25" s="1" t="s">
        <v>30</v>
      </c>
    </row>
    <row r="26" customFormat="false" ht="31.5" hidden="false" customHeight="true" outlineLevel="0" collapsed="false">
      <c r="A26" s="6" t="s">
        <v>31</v>
      </c>
      <c r="B26" s="6" t="s">
        <v>32</v>
      </c>
      <c r="C26" s="6" t="s">
        <v>33</v>
      </c>
      <c r="D26" s="6" t="s">
        <v>34</v>
      </c>
      <c r="E26" s="6" t="s">
        <v>35</v>
      </c>
    </row>
    <row r="27" customFormat="false" ht="15" hidden="false" customHeight="false" outlineLevel="0" collapsed="false">
      <c r="A27" s="0" t="str">
        <f aca="false">IFERROR(INDEX(Products!$B$2:$B$413,MATCH(1,Products!$G$2:$G$413,0)),"")</f>
        <v>Rabbit night light</v>
      </c>
      <c r="B27" s="0" t="str">
        <f aca="false">IFERROR(INDEX(Products!$A$2:$A$413,MATCH(1,Products!$G$2:$G$413,0)),"")</f>
        <v>23084</v>
      </c>
      <c r="C27" s="7" t="n">
        <f aca="false">IFERROR(INDEX(Products!$E$2:$E$413,MATCH(1,Products!$G$2:$G$413,0)),"")</f>
        <v>4168.35</v>
      </c>
      <c r="D27" s="7" t="n">
        <f aca="false">IFERROR(INDEX(Products!$C$2:$C$413,MATCH(1,Products!$G$2:$G$413,0)),"")</f>
        <v>9246.92</v>
      </c>
      <c r="E27" s="7" t="n">
        <f aca="false">IFERROR(INDEX(Products!$D$2:$D$413,MATCH(1,Products!$G$2:$G$413,0)),"")</f>
        <v>5078.57</v>
      </c>
    </row>
    <row r="28" customFormat="false" ht="15" hidden="false" customHeight="false" outlineLevel="0" collapsed="false">
      <c r="A28" s="0" t="str">
        <f aca="false">IFERROR(INDEX(Products!$B$2:$B$413,MATCH(2,Products!$G$2:$G$413,0)),"")</f>
        <v>Vintage doily jumbo bag red</v>
      </c>
      <c r="B28" s="0" t="str">
        <f aca="false">IFERROR(INDEX(Products!$A$2:$A$413,MATCH(2,Products!$G$2:$G$413,0)),"")</f>
        <v>23582</v>
      </c>
      <c r="C28" s="7" t="n">
        <f aca="false">IFERROR(INDEX(Products!$E$2:$E$413,MATCH(2,Products!$G$2:$G$413,0)),"")</f>
        <v>2764.1</v>
      </c>
      <c r="D28" s="7" t="n">
        <f aca="false">IFERROR(INDEX(Products!$C$2:$C$413,MATCH(2,Products!$G$2:$G$413,0)),"")</f>
        <v>3406.58</v>
      </c>
      <c r="E28" s="7" t="n">
        <f aca="false">IFERROR(INDEX(Products!$D$2:$D$413,MATCH(2,Products!$G$2:$G$413,0)),"")</f>
        <v>642.48</v>
      </c>
    </row>
    <row r="29" customFormat="false" ht="15" hidden="false" customHeight="false" outlineLevel="0" collapsed="false">
      <c r="A29" s="0" t="str">
        <f aca="false">IFERROR(INDEX(Products!$B$2:$B$413,MATCH(3,Products!$G$2:$G$413,0)),"")</f>
        <v>Cook with wine metal sign</v>
      </c>
      <c r="B29" s="0" t="str">
        <f aca="false">IFERROR(INDEX(Products!$A$2:$A$413,MATCH(3,Products!$G$2:$G$413,0)),"")</f>
        <v>21166</v>
      </c>
      <c r="C29" s="7" t="n">
        <f aca="false">IFERROR(INDEX(Products!$E$2:$E$413,MATCH(3,Products!$G$2:$G$413,0)),"")</f>
        <v>2392.15</v>
      </c>
      <c r="D29" s="7" t="n">
        <f aca="false">IFERROR(INDEX(Products!$C$2:$C$413,MATCH(3,Products!$G$2:$G$413,0)),"")</f>
        <v>2417.11</v>
      </c>
      <c r="E29" s="7" t="n">
        <f aca="false">IFERROR(INDEX(Products!$D$2:$D$413,MATCH(3,Products!$G$2:$G$413,0)),"")</f>
        <v>24.96</v>
      </c>
    </row>
    <row r="30" customFormat="false" ht="15" hidden="false" customHeight="false" outlineLevel="0" collapsed="false">
      <c r="A30" s="0" t="str">
        <f aca="false">IFERROR(INDEX(Products!$B$2:$B$413,MATCH(4,Products!$G$2:$G$413,0)),"")</f>
        <v>Heart of wicker large</v>
      </c>
      <c r="B30" s="0" t="str">
        <f aca="false">IFERROR(INDEX(Products!$A$2:$A$413,MATCH(4,Products!$G$2:$G$413,0)),"")</f>
        <v>22470</v>
      </c>
      <c r="C30" s="7" t="n">
        <f aca="false">IFERROR(INDEX(Products!$E$2:$E$413,MATCH(4,Products!$G$2:$G$413,0)),"")</f>
        <v>2269.64</v>
      </c>
      <c r="D30" s="7" t="n">
        <f aca="false">IFERROR(INDEX(Products!$C$2:$C$413,MATCH(4,Products!$G$2:$G$413,0)),"")</f>
        <v>2694.89</v>
      </c>
      <c r="E30" s="7" t="n">
        <f aca="false">IFERROR(INDEX(Products!$D$2:$D$413,MATCH(4,Products!$G$2:$G$413,0)),"")</f>
        <v>425.25</v>
      </c>
    </row>
    <row r="31" customFormat="false" ht="15" hidden="false" customHeight="false" outlineLevel="0" collapsed="false">
      <c r="A31" s="0" t="str">
        <f aca="false">IFERROR(INDEX(Products!$B$2:$B$413,MATCH(5,Products!$G$2:$G$413,0)),"")</f>
        <v>No singing metal sign</v>
      </c>
      <c r="B31" s="0" t="str">
        <f aca="false">IFERROR(INDEX(Products!$A$2:$A$413,MATCH(5,Products!$G$2:$G$413,0)),"")</f>
        <v>82600</v>
      </c>
      <c r="C31" s="7" t="n">
        <f aca="false">IFERROR(INDEX(Products!$E$2:$E$413,MATCH(5,Products!$G$2:$G$413,0)),"")</f>
        <v>2181.68</v>
      </c>
      <c r="D31" s="7" t="n">
        <f aca="false">IFERROR(INDEX(Products!$C$2:$C$413,MATCH(5,Products!$G$2:$G$413,0)),"")</f>
        <v>2200.58</v>
      </c>
      <c r="E31" s="7" t="n">
        <f aca="false">IFERROR(INDEX(Products!$D$2:$D$413,MATCH(5,Products!$G$2:$G$413,0)),"")</f>
        <v>18.9</v>
      </c>
    </row>
    <row r="33" customFormat="false" ht="31.5" hidden="false" customHeight="true" outlineLevel="0" collapsed="false">
      <c r="A33" s="6" t="s">
        <v>36</v>
      </c>
      <c r="B33" s="6" t="s">
        <v>32</v>
      </c>
      <c r="C33" s="6" t="s">
        <v>33</v>
      </c>
      <c r="D33" s="6" t="s">
        <v>34</v>
      </c>
      <c r="E33" s="6" t="s">
        <v>35</v>
      </c>
    </row>
    <row r="34" customFormat="false" ht="15" hidden="false" customHeight="false" outlineLevel="0" collapsed="false">
      <c r="A34" s="0" t="str">
        <f aca="false">IFERROR(INDEX(Products!$B$2:$B$413,MATCH(1,Products!$H$2:$H$413,0)),"")</f>
        <v>Chilli lights</v>
      </c>
      <c r="B34" s="0" t="str">
        <f aca="false">IFERROR(INDEX(Products!$A$2:$A$413,MATCH(1,Products!$H$2:$H$413,0)),"")</f>
        <v>79321</v>
      </c>
      <c r="C34" s="7" t="n">
        <f aca="false">IFERROR(INDEX(Products!$E$2:$E$413,MATCH(1,Products!$H$2:$H$413,0)),"")</f>
        <v>-3242.33</v>
      </c>
      <c r="D34" s="7" t="n">
        <f aca="false">IFERROR(INDEX(Products!$C$2:$C$413,MATCH(1,Products!$H$2:$H$413,0)),"")</f>
        <v>1717.92</v>
      </c>
      <c r="E34" s="7" t="n">
        <f aca="false">IFERROR(INDEX(Products!$D$2:$D$413,MATCH(1,Products!$H$2:$H$413,0)),"")</f>
        <v>4960.25</v>
      </c>
    </row>
    <row r="35" customFormat="false" ht="15" hidden="false" customHeight="false" outlineLevel="0" collapsed="false">
      <c r="A35" s="0" t="str">
        <f aca="false">IFERROR(INDEX(Products!$B$2:$B$413,MATCH(2,Products!$H$2:$H$413,0)),"")</f>
        <v>Pink 3 piece mini dots cutlery set</v>
      </c>
      <c r="B35" s="0" t="str">
        <f aca="false">IFERROR(INDEX(Products!$A$2:$A$413,MATCH(2,Products!$H$2:$H$413,0)),"")</f>
        <v>84997D</v>
      </c>
      <c r="C35" s="7" t="n">
        <f aca="false">IFERROR(INDEX(Products!$E$2:$E$413,MATCH(2,Products!$H$2:$H$413,0)),"")</f>
        <v>-1573.9</v>
      </c>
      <c r="D35" s="7" t="n">
        <f aca="false">IFERROR(INDEX(Products!$C$2:$C$413,MATCH(2,Products!$H$2:$H$413,0)),"")</f>
        <v>494</v>
      </c>
      <c r="E35" s="7" t="n">
        <f aca="false">IFERROR(INDEX(Products!$D$2:$D$413,MATCH(2,Products!$H$2:$H$413,0)),"")</f>
        <v>2067.9</v>
      </c>
    </row>
    <row r="36" customFormat="false" ht="15" hidden="false" customHeight="false" outlineLevel="0" collapsed="false">
      <c r="A36" s="0" t="str">
        <f aca="false">IFERROR(INDEX(Products!$B$2:$B$413,MATCH(3,Products!$H$2:$H$413,0)),"")</f>
        <v>Spotty bunting</v>
      </c>
      <c r="B36" s="0" t="str">
        <f aca="false">IFERROR(INDEX(Products!$A$2:$A$413,MATCH(3,Products!$H$2:$H$413,0)),"")</f>
        <v>23298</v>
      </c>
      <c r="C36" s="7" t="n">
        <f aca="false">IFERROR(INDEX(Products!$E$2:$E$413,MATCH(3,Products!$H$2:$H$413,0)),"")</f>
        <v>-1487.04</v>
      </c>
      <c r="D36" s="7" t="n">
        <f aca="false">IFERROR(INDEX(Products!$C$2:$C$413,MATCH(3,Products!$H$2:$H$413,0)),"")</f>
        <v>583.6</v>
      </c>
      <c r="E36" s="7" t="n">
        <f aca="false">IFERROR(INDEX(Products!$D$2:$D$413,MATCH(3,Products!$H$2:$H$413,0)),"")</f>
        <v>2070.64</v>
      </c>
    </row>
    <row r="37" customFormat="false" ht="15" hidden="false" customHeight="false" outlineLevel="0" collapsed="false">
      <c r="A37" s="0" t="str">
        <f aca="false">IFERROR(INDEX(Products!$B$2:$B$413,MATCH(4,Products!$H$2:$H$413,0)),"")</f>
        <v>Party bunting</v>
      </c>
      <c r="B37" s="0" t="str">
        <f aca="false">IFERROR(INDEX(Products!$A$2:$A$413,MATCH(4,Products!$H$2:$H$413,0)),"")</f>
        <v>47566</v>
      </c>
      <c r="C37" s="7" t="n">
        <f aca="false">IFERROR(INDEX(Products!$E$2:$E$413,MATCH(4,Products!$H$2:$H$413,0)),"")</f>
        <v>-1416.96</v>
      </c>
      <c r="D37" s="7" t="n">
        <f aca="false">IFERROR(INDEX(Products!$C$2:$C$413,MATCH(4,Products!$H$2:$H$413,0)),"")</f>
        <v>735.83</v>
      </c>
      <c r="E37" s="7" t="n">
        <f aca="false">IFERROR(INDEX(Products!$D$2:$D$413,MATCH(4,Products!$H$2:$H$413,0)),"")</f>
        <v>2152.79</v>
      </c>
    </row>
    <row r="38" customFormat="false" ht="15" hidden="false" customHeight="false" outlineLevel="0" collapsed="false">
      <c r="A38" s="0" t="str">
        <f aca="false">IFERROR(INDEX(Products!$B$2:$B$413,MATCH(5,Products!$H$2:$H$413,0)),"")</f>
        <v>Black record cover frame</v>
      </c>
      <c r="B38" s="0" t="str">
        <f aca="false">IFERROR(INDEX(Products!$A$2:$A$413,MATCH(5,Products!$H$2:$H$413,0)),"")</f>
        <v>21137</v>
      </c>
      <c r="C38" s="7" t="n">
        <f aca="false">IFERROR(INDEX(Products!$E$2:$E$413,MATCH(5,Products!$H$2:$H$413,0)),"")</f>
        <v>-1335.67</v>
      </c>
      <c r="D38" s="7" t="n">
        <f aca="false">IFERROR(INDEX(Products!$C$2:$C$413,MATCH(5,Products!$H$2:$H$413,0)),"")</f>
        <v>735.8</v>
      </c>
      <c r="E38" s="7" t="n">
        <f aca="false">IFERROR(INDEX(Products!$D$2:$D$413,MATCH(5,Products!$H$2:$H$413,0)),"")</f>
        <v>2071.47</v>
      </c>
    </row>
    <row r="40" customFormat="false" ht="31.5" hidden="false" customHeight="true" outlineLevel="0" collapsed="false">
      <c r="A40" s="6" t="s">
        <v>37</v>
      </c>
      <c r="B40" s="6"/>
      <c r="C40" s="6" t="s">
        <v>33</v>
      </c>
      <c r="D40" s="6" t="s">
        <v>34</v>
      </c>
      <c r="E40" s="6" t="s">
        <v>35</v>
      </c>
    </row>
    <row r="41" customFormat="false" ht="15" hidden="false" customHeight="false" outlineLevel="0" collapsed="false">
      <c r="A41" s="0" t="str">
        <f aca="false">IFERROR(INDEX(Countries!$A$2:$A$30,MATCH(1,Countries!$F$2:$F$30,0)),"")</f>
        <v>United Kingdom</v>
      </c>
      <c r="C41" s="7" t="n">
        <f aca="false">IFERROR(INDEX(Countries!$D$2:$D$30,MATCH(1,Countries!$F$2:$F$30,0)),"")</f>
        <v>18553.99</v>
      </c>
      <c r="D41" s="7" t="n">
        <f aca="false">IFERROR(INDEX(Countries!$B$2:$B$30,MATCH(1,Countries!$F$2:$F$30,0)),"")</f>
        <v>277739.02</v>
      </c>
      <c r="E41" s="7" t="n">
        <f aca="false">IFERROR(INDEX(Countries!$C$2:$C$30,MATCH(1,Countries!$F$2:$F$30,0)),"")</f>
        <v>259185.03</v>
      </c>
    </row>
    <row r="42" customFormat="false" ht="15" hidden="false" customHeight="false" outlineLevel="0" collapsed="false">
      <c r="A42" s="0" t="str">
        <f aca="false">IFERROR(INDEX(Countries!$A$2:$A$30,MATCH(2,Countries!$F$2:$F$30,0)),"")</f>
        <v>Japan</v>
      </c>
      <c r="C42" s="7" t="n">
        <f aca="false">IFERROR(INDEX(Countries!$D$2:$D$30,MATCH(2,Countries!$F$2:$F$30,0)),"")</f>
        <v>3651.6</v>
      </c>
      <c r="D42" s="7" t="n">
        <f aca="false">IFERROR(INDEX(Countries!$B$2:$B$30,MATCH(2,Countries!$F$2:$F$30,0)),"")</f>
        <v>3651.6</v>
      </c>
      <c r="E42" s="7" t="n">
        <f aca="false">IFERROR(INDEX(Countries!$C$2:$C$30,MATCH(2,Countries!$F$2:$F$30,0)),"")</f>
        <v>0</v>
      </c>
    </row>
    <row r="43" customFormat="false" ht="15" hidden="false" customHeight="false" outlineLevel="0" collapsed="false">
      <c r="A43" s="0" t="str">
        <f aca="false">IFERROR(INDEX(Countries!$A$2:$A$30,MATCH(3,Countries!$F$2:$F$30,0)),"")</f>
        <v>France</v>
      </c>
      <c r="C43" s="7" t="n">
        <f aca="false">IFERROR(INDEX(Countries!$D$2:$D$30,MATCH(3,Countries!$F$2:$F$30,0)),"")</f>
        <v>2983.62</v>
      </c>
      <c r="D43" s="7" t="n">
        <f aca="false">IFERROR(INDEX(Countries!$B$2:$B$30,MATCH(3,Countries!$F$2:$F$30,0)),"")</f>
        <v>7464.53</v>
      </c>
      <c r="E43" s="7" t="n">
        <f aca="false">IFERROR(INDEX(Countries!$C$2:$C$30,MATCH(3,Countries!$F$2:$F$30,0)),"")</f>
        <v>4480.91</v>
      </c>
    </row>
    <row r="44" customFormat="false" ht="15" hidden="false" customHeight="false" outlineLevel="0" collapsed="false">
      <c r="A44" s="0" t="str">
        <f aca="false">IFERROR(INDEX(Countries!$A$2:$A$30,MATCH(4,Countries!$F$2:$F$30,0)),"")</f>
        <v>Finland</v>
      </c>
      <c r="C44" s="7" t="n">
        <f aca="false">IFERROR(INDEX(Countries!$D$2:$D$30,MATCH(4,Countries!$F$2:$F$30,0)),"")</f>
        <v>1439.05</v>
      </c>
      <c r="D44" s="7" t="n">
        <f aca="false">IFERROR(INDEX(Countries!$B$2:$B$30,MATCH(4,Countries!$F$2:$F$30,0)),"")</f>
        <v>1709.05</v>
      </c>
      <c r="E44" s="7" t="n">
        <f aca="false">IFERROR(INDEX(Countries!$C$2:$C$30,MATCH(4,Countries!$F$2:$F$30,0)),"")</f>
        <v>270</v>
      </c>
    </row>
    <row r="45" customFormat="false" ht="15" hidden="false" customHeight="false" outlineLevel="0" collapsed="false">
      <c r="A45" s="0" t="str">
        <f aca="false">IFERROR(INDEX(Countries!$A$2:$A$30,MATCH(5,Countries!$F$2:$F$30,0)),"")</f>
        <v>Norway</v>
      </c>
      <c r="C45" s="7" t="n">
        <f aca="false">IFERROR(INDEX(Countries!$D$2:$D$30,MATCH(5,Countries!$F$2:$F$30,0)),"")</f>
        <v>1146.51</v>
      </c>
      <c r="D45" s="7" t="n">
        <f aca="false">IFERROR(INDEX(Countries!$B$2:$B$30,MATCH(5,Countries!$F$2:$F$30,0)),"")</f>
        <v>2843.29</v>
      </c>
      <c r="E45" s="7" t="n">
        <f aca="false">IFERROR(INDEX(Countries!$C$2:$C$30,MATCH(5,Countries!$F$2:$F$30,0)),"")</f>
        <v>1696.78</v>
      </c>
    </row>
    <row r="47" customFormat="false" ht="31.5" hidden="false" customHeight="true" outlineLevel="0" collapsed="false">
      <c r="A47" s="6" t="s">
        <v>38</v>
      </c>
      <c r="B47" s="6"/>
      <c r="C47" s="6" t="s">
        <v>33</v>
      </c>
      <c r="D47" s="6" t="s">
        <v>34</v>
      </c>
      <c r="E47" s="6" t="s">
        <v>35</v>
      </c>
    </row>
    <row r="48" customFormat="false" ht="15" hidden="false" customHeight="false" outlineLevel="0" collapsed="false">
      <c r="A48" s="0" t="str">
        <f aca="false">IFERROR(INDEX(Countries!$A$2:$A$30,MATCH(1,Countries!$G$2:$G$30,0)),"")</f>
        <v>Netherlands</v>
      </c>
      <c r="C48" s="7" t="n">
        <f aca="false">IFERROR(INDEX(Countries!$D$2:$D$30,MATCH(1,Countries!$G$2:$G$30,0)),"")</f>
        <v>-10694.24</v>
      </c>
      <c r="D48" s="7" t="n">
        <f aca="false">IFERROR(INDEX(Countries!$B$2:$B$30,MATCH(1,Countries!$G$2:$G$30,0)),"")</f>
        <v>104</v>
      </c>
      <c r="E48" s="7" t="n">
        <f aca="false">IFERROR(INDEX(Countries!$C$2:$C$30,MATCH(1,Countries!$G$2:$G$30,0)),"")</f>
        <v>10798.24</v>
      </c>
    </row>
    <row r="49" customFormat="false" ht="15" hidden="false" customHeight="false" outlineLevel="0" collapsed="false">
      <c r="A49" s="0" t="str">
        <f aca="false">IFERROR(INDEX(Countries!$A$2:$A$30,MATCH(2,Countries!$G$2:$G$30,0)),"")</f>
        <v>Spain</v>
      </c>
      <c r="C49" s="7" t="n">
        <f aca="false">IFERROR(INDEX(Countries!$D$2:$D$30,MATCH(2,Countries!$G$2:$G$30,0)),"")</f>
        <v>-3313.22</v>
      </c>
      <c r="D49" s="7" t="n">
        <f aca="false">IFERROR(INDEX(Countries!$B$2:$B$30,MATCH(2,Countries!$G$2:$G$30,0)),"")</f>
        <v>170.74</v>
      </c>
      <c r="E49" s="7" t="n">
        <f aca="false">IFERROR(INDEX(Countries!$C$2:$C$30,MATCH(2,Countries!$G$2:$G$30,0)),"")</f>
        <v>3483.96</v>
      </c>
    </row>
    <row r="50" customFormat="false" ht="15" hidden="false" customHeight="false" outlineLevel="0" collapsed="false">
      <c r="A50" s="0" t="str">
        <f aca="false">IFERROR(INDEX(Countries!$A$2:$A$30,MATCH(3,Countries!$G$2:$G$30,0)),"")</f>
        <v>Italy</v>
      </c>
      <c r="C50" s="7" t="n">
        <f aca="false">IFERROR(INDEX(Countries!$D$2:$D$30,MATCH(3,Countries!$G$2:$G$30,0)),"")</f>
        <v>-2651.6</v>
      </c>
      <c r="D50" s="7" t="n">
        <f aca="false">IFERROR(INDEX(Countries!$B$2:$B$30,MATCH(3,Countries!$G$2:$G$30,0)),"")</f>
        <v>-197.8</v>
      </c>
      <c r="E50" s="7" t="n">
        <f aca="false">IFERROR(INDEX(Countries!$C$2:$C$30,MATCH(3,Countries!$G$2:$G$30,0)),"")</f>
        <v>2453.8</v>
      </c>
    </row>
    <row r="51" customFormat="false" ht="15" hidden="false" customHeight="false" outlineLevel="0" collapsed="false">
      <c r="A51" s="0" t="str">
        <f aca="false">IFERROR(INDEX(Countries!$A$2:$A$30,MATCH(4,Countries!$G$2:$G$30,0)),"")</f>
        <v>Germany</v>
      </c>
      <c r="C51" s="7" t="n">
        <f aca="false">IFERROR(INDEX(Countries!$D$2:$D$30,MATCH(4,Countries!$G$2:$G$30,0)),"")</f>
        <v>-1271.99</v>
      </c>
      <c r="D51" s="7" t="n">
        <f aca="false">IFERROR(INDEX(Countries!$B$2:$B$30,MATCH(4,Countries!$G$2:$G$30,0)),"")</f>
        <v>4599.23</v>
      </c>
      <c r="E51" s="7" t="n">
        <f aca="false">IFERROR(INDEX(Countries!$C$2:$C$30,MATCH(4,Countries!$G$2:$G$30,0)),"")</f>
        <v>5871.22</v>
      </c>
    </row>
    <row r="52" customFormat="false" ht="15" hidden="false" customHeight="false" outlineLevel="0" collapsed="false">
      <c r="A52" s="0" t="str">
        <f aca="false">IFERROR(INDEX(Countries!$A$2:$A$30,MATCH(5,Countries!$G$2:$G$30,0)),"")</f>
        <v/>
      </c>
      <c r="C52" s="7" t="str">
        <f aca="false">IFERROR(INDEX(Countries!$D$2:$D$30,MATCH(5,Countries!$G$2:$G$30,0)),"")</f>
        <v/>
      </c>
      <c r="D52" s="7" t="str">
        <f aca="false">IFERROR(INDEX(Countries!$B$2:$B$30,MATCH(5,Countries!$G$2:$G$30,0)),"")</f>
        <v/>
      </c>
      <c r="E52" s="7" t="str">
        <f aca="false">IFERROR(INDEX(Countries!$C$2:$C$30,MATCH(5,Countries!$G$2:$G$30,0)),"")</f>
        <v/>
      </c>
    </row>
    <row r="55" customFormat="false" ht="15" hidden="false" customHeight="false" outlineLevel="0" collapsed="false">
      <c r="A55" s="1" t="s">
        <v>39</v>
      </c>
    </row>
    <row r="56" customFormat="false" ht="33.75" hidden="false" customHeight="true" outlineLevel="0" collapsed="false">
      <c r="A56" s="13" t="str">
        <f aca="false">IF(AND(ABS(D12)&lt;0.05,ABS(F12)&lt;0.05),"Flat on a year earlier: net revenue ","Net revenue ")&amp;"£"&amp;TEXT(B12,"#,##0")&amp;", "&amp;IF(F12="","n/a",IF(F12=0,"unchanged",IF(F12&gt;0,"up ","down ")&amp;TEXT(ABS(F12)*100,"0.0")&amp;"%"))&amp;" on the same week a year earlier and "&amp;IF(D12="","n/a",IF(D12=0,"unchanged",IF(D12&gt;0,"up ","down ")&amp;TEXT(ABS(D12)*100,"0.0")&amp;"%"))&amp;" on the week before."</f>
        <v>Flat on a year earlier: net revenue £306,115, down 0.9% on the same week a year earlier and up 3.7% on the week before.</v>
      </c>
      <c r="B56" s="13"/>
      <c r="C56" s="13"/>
      <c r="D56" s="13"/>
      <c r="E56" s="13"/>
      <c r="F56" s="13"/>
    </row>
    <row r="57" customFormat="false" ht="33.75" hidden="false" customHeight="true" outlineLevel="0" collapsed="false">
      <c r="A57" s="13" t="str">
        <f aca="false">IF(SUMIFS(Weekly!$D$2:$D$107,Weekly!$A$2:$A$107,SelectedWeek)&lt;SUMIFS(Weekly!$D$2:$D$107,Weekly!$A$2:$A$107,LYWeek),"Lower cancellations: ","Higher cancellations: ")&amp;"sales before cancellations were "&amp;IF(F13="","n/a",IF(F13=0,"unchanged",IF(F13&gt;0,"up ","down ")&amp;TEXT(ABS(F13)*100,"0.0")&amp;"%"))&amp;" on the same week a year earlier; cancelled value was "&amp;"£"&amp;TEXT(SUMIFS(Weekly!$D$2:$D$107,Weekly!$A$2:$A$107,SelectedWeek),"#,##0")&amp;" against "&amp;"£"&amp;TEXT(SUMIFS(Weekly!$D$2:$D$107,Weekly!$A$2:$A$107,LYWeek),"#,##0")&amp;" in the same week a year earlier."</f>
        <v>Lower cancellations: sales before cancellations were down 2.5% on the same week a year earlier; cancelled value was £3,267 against £8,166 in the same week a year earlier.</v>
      </c>
      <c r="B57" s="13"/>
      <c r="C57" s="13"/>
      <c r="D57" s="13"/>
      <c r="E57" s="13"/>
      <c r="F57" s="13"/>
    </row>
    <row r="58" customFormat="false" ht="33.75" hidden="false" customHeight="true" outlineLevel="0" collapsed="false">
      <c r="A58" s="13" t="str">
        <f aca="false">"Biggest country moves against the week before: "&amp;A41&amp;" "&amp;TEXT(C41,"+£#,##0;-£#,##0")&amp;" and "&amp;A48&amp;" "&amp;TEXT(C48,"+£#,##0;-£#,##0")&amp;". The cause is not in this data."</f>
        <v>Biggest country moves against the week before: United Kingdom +£18,554 and Netherlands -£10,694. The cause is not in this data.</v>
      </c>
      <c r="B58" s="13"/>
      <c r="C58" s="13"/>
      <c r="D58" s="13"/>
      <c r="E58" s="13"/>
      <c r="F58" s="13"/>
    </row>
    <row r="59" customFormat="false" ht="33.75" hidden="false" customHeight="true" outlineLevel="0" collapsed="false">
      <c r="A59" s="13" t="str">
        <f aca="false">"Of "&amp;B16&amp;" identified customers, "&amp;SUMIFS(Weekly!$J$2:$J$107,Weekly!$A$2:$A$107,SelectedWeek)&amp;" had ordered in the previous 52 weeks ("&amp;TEXT(B18*100,"0.0")&amp;"%"&amp;", "&amp;IF(D18=0,"unchanged",IF(D18&gt;0,"up ","down ")&amp;TEXT(ABS(D18),"0.0")&amp;" "&amp;IF(ABS(D18)=1,"point","points"))&amp;" on the week before); new customers "&amp;IF(B17&lt;C17,"fell to ","rose to ")&amp;B17&amp;" from "&amp;C17&amp;"."</f>
        <v>Of 514 identified customers, 470 had ordered in the previous 52 weeks (91.4%, up 3.6 points on the week before); new customers fell to 44 from 60.</v>
      </c>
      <c r="B59" s="13"/>
      <c r="C59" s="13"/>
      <c r="D59" s="13"/>
      <c r="E59" s="13"/>
      <c r="F59" s="13"/>
    </row>
    <row r="60" customFormat="false" ht="33.75" hidden="false" customHeight="true" outlineLevel="0" collapsed="false">
      <c r="A60" s="13" t="str">
        <f aca="false">"Cancellation invoices were "&amp;TEXT(B19*100,"0.0")&amp;"%"&amp;" of all invoices ("&amp;IF(D19=0,"unchanged",IF(D19&gt;0,"up ","down ")&amp;TEXT(ABS(D19),"0.0")&amp;" "&amp;IF(ABS(D19)=1,"point","points"))&amp;" on the week before); cancelled value was "&amp;TEXT(B20*100,"0.0")&amp;"%"&amp;" of sales before cancellations."</f>
        <v>Cancellation invoices were 14.5% of all invoices (up 5.5 points on the week before); cancelled value was 1.1% of sales before cancellations.</v>
      </c>
      <c r="B60" s="13"/>
      <c r="C60" s="13"/>
      <c r="D60" s="13"/>
      <c r="E60" s="13"/>
      <c r="F60" s="13"/>
    </row>
  </sheetData>
  <mergeCells count="6">
    <mergeCell ref="A24:F24"/>
    <mergeCell ref="A56:F56"/>
    <mergeCell ref="A57:F57"/>
    <mergeCell ref="A58:F58"/>
    <mergeCell ref="A59:F59"/>
    <mergeCell ref="A60:F60"/>
  </mergeCells>
  <conditionalFormatting sqref="D12">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D13">
    <cfRule type="cellIs" priority="4" operator="greaterThan" aboveAverage="0" equalAverage="0" bottom="0" percent="0" rank="0" text="" dxfId="0">
      <formula>0</formula>
    </cfRule>
    <cfRule type="cellIs" priority="5" operator="lessThan" aboveAverage="0" equalAverage="0" bottom="0" percent="0" rank="0" text="" dxfId="1">
      <formula>0</formula>
    </cfRule>
  </conditionalFormatting>
  <conditionalFormatting sqref="D14">
    <cfRule type="cellIs" priority="6" operator="greaterThan" aboveAverage="0" equalAverage="0" bottom="0" percent="0" rank="0" text="" dxfId="0">
      <formula>0</formula>
    </cfRule>
    <cfRule type="cellIs" priority="7" operator="lessThan" aboveAverage="0" equalAverage="0" bottom="0" percent="0" rank="0" text="" dxfId="1">
      <formula>0</formula>
    </cfRule>
  </conditionalFormatting>
  <conditionalFormatting sqref="D15">
    <cfRule type="cellIs" priority="8" operator="greaterThan" aboveAverage="0" equalAverage="0" bottom="0" percent="0" rank="0" text="" dxfId="0">
      <formula>0</formula>
    </cfRule>
    <cfRule type="cellIs" priority="9" operator="lessThan" aboveAverage="0" equalAverage="0" bottom="0" percent="0" rank="0" text="" dxfId="1">
      <formula>0</formula>
    </cfRule>
  </conditionalFormatting>
  <conditionalFormatting sqref="D16">
    <cfRule type="cellIs" priority="10" operator="greaterThan" aboveAverage="0" equalAverage="0" bottom="0" percent="0" rank="0" text="" dxfId="0">
      <formula>0</formula>
    </cfRule>
    <cfRule type="cellIs" priority="11" operator="lessThan" aboveAverage="0" equalAverage="0" bottom="0" percent="0" rank="0" text="" dxfId="1">
      <formula>0</formula>
    </cfRule>
  </conditionalFormatting>
  <conditionalFormatting sqref="D17">
    <cfRule type="cellIs" priority="12" operator="greaterThan" aboveAverage="0" equalAverage="0" bottom="0" percent="0" rank="0" text="" dxfId="0">
      <formula>0</formula>
    </cfRule>
    <cfRule type="cellIs" priority="13" operator="lessThan" aboveAverage="0" equalAverage="0" bottom="0" percent="0" rank="0" text="" dxfId="1">
      <formula>0</formula>
    </cfRule>
  </conditionalFormatting>
  <conditionalFormatting sqref="D18">
    <cfRule type="cellIs" priority="14" operator="greaterThan" aboveAverage="0" equalAverage="0" bottom="0" percent="0" rank="0" text="" dxfId="0">
      <formula>0</formula>
    </cfRule>
    <cfRule type="cellIs" priority="15" operator="lessThan" aboveAverage="0" equalAverage="0" bottom="0" percent="0" rank="0" text="" dxfId="1">
      <formula>0</formula>
    </cfRule>
  </conditionalFormatting>
  <conditionalFormatting sqref="D19">
    <cfRule type="cellIs" priority="16" operator="greaterThan" aboveAverage="0" equalAverage="0" bottom="0" percent="0" rank="0" text="" dxfId="1">
      <formula>0</formula>
    </cfRule>
    <cfRule type="cellIs" priority="17" operator="lessThan" aboveAverage="0" equalAverage="0" bottom="0" percent="0" rank="0" text="" dxfId="0">
      <formula>0</formula>
    </cfRule>
  </conditionalFormatting>
  <conditionalFormatting sqref="D20">
    <cfRule type="cellIs" priority="18" operator="greaterThan" aboveAverage="0" equalAverage="0" bottom="0" percent="0" rank="0" text="" dxfId="1">
      <formula>0</formula>
    </cfRule>
    <cfRule type="cellIs" priority="19" operator="lessThan" aboveAverage="0" equalAverage="0" bottom="0" percent="0" rank="0" text="" dxfId="0">
      <formula>0</formula>
    </cfRule>
  </conditionalFormatting>
  <conditionalFormatting sqref="D21">
    <cfRule type="cellIs" priority="20" operator="greaterThan" aboveAverage="0" equalAverage="0" bottom="0" percent="0" rank="0" text="" dxfId="0">
      <formula>0</formula>
    </cfRule>
    <cfRule type="cellIs" priority="21" operator="lessThan" aboveAverage="0" equalAverage="0" bottom="0" percent="0" rank="0" text="" dxfId="1">
      <formula>0</formula>
    </cfRule>
  </conditionalFormatting>
  <conditionalFormatting sqref="D22">
    <cfRule type="cellIs" priority="22" operator="greaterThan" aboveAverage="0" equalAverage="0" bottom="0" percent="0" rank="0" text="" dxfId="1">
      <formula>0</formula>
    </cfRule>
    <cfRule type="cellIs" priority="23" operator="lessThan" aboveAverage="0" equalAverage="0" bottom="0" percent="0" rank="0" text="" dxfId="0">
      <formula>0</formula>
    </cfRule>
  </conditionalFormatting>
  <conditionalFormatting sqref="F12">
    <cfRule type="cellIs" priority="24" operator="greaterThan" aboveAverage="0" equalAverage="0" bottom="0" percent="0" rank="0" text="" dxfId="0">
      <formula>0</formula>
    </cfRule>
    <cfRule type="cellIs" priority="25" operator="lessThan" aboveAverage="0" equalAverage="0" bottom="0" percent="0" rank="0" text="" dxfId="1">
      <formula>0</formula>
    </cfRule>
  </conditionalFormatting>
  <conditionalFormatting sqref="F13">
    <cfRule type="cellIs" priority="26" operator="greaterThan" aboveAverage="0" equalAverage="0" bottom="0" percent="0" rank="0" text="" dxfId="0">
      <formula>0</formula>
    </cfRule>
    <cfRule type="cellIs" priority="27" operator="lessThan" aboveAverage="0" equalAverage="0" bottom="0" percent="0" rank="0" text="" dxfId="1">
      <formula>0</formula>
    </cfRule>
  </conditionalFormatting>
  <conditionalFormatting sqref="F14">
    <cfRule type="cellIs" priority="28" operator="greaterThan" aboveAverage="0" equalAverage="0" bottom="0" percent="0" rank="0" text="" dxfId="0">
      <formula>0</formula>
    </cfRule>
    <cfRule type="cellIs" priority="29" operator="lessThan" aboveAverage="0" equalAverage="0" bottom="0" percent="0" rank="0" text="" dxfId="1">
      <formula>0</formula>
    </cfRule>
  </conditionalFormatting>
  <conditionalFormatting sqref="F15">
    <cfRule type="cellIs" priority="30" operator="greaterThan" aboveAverage="0" equalAverage="0" bottom="0" percent="0" rank="0" text="" dxfId="0">
      <formula>0</formula>
    </cfRule>
    <cfRule type="cellIs" priority="31" operator="lessThan" aboveAverage="0" equalAverage="0" bottom="0" percent="0" rank="0" text="" dxfId="1">
      <formula>0</formula>
    </cfRule>
  </conditionalFormatting>
  <conditionalFormatting sqref="F16">
    <cfRule type="cellIs" priority="32" operator="greaterThan" aboveAverage="0" equalAverage="0" bottom="0" percent="0" rank="0" text="" dxfId="0">
      <formula>0</formula>
    </cfRule>
    <cfRule type="cellIs" priority="33" operator="lessThan" aboveAverage="0" equalAverage="0" bottom="0" percent="0" rank="0" text="" dxfId="1">
      <formula>0</formula>
    </cfRule>
  </conditionalFormatting>
  <conditionalFormatting sqref="F17">
    <cfRule type="cellIs" priority="34" operator="greaterThan" aboveAverage="0" equalAverage="0" bottom="0" percent="0" rank="0" text="" dxfId="0">
      <formula>0</formula>
    </cfRule>
    <cfRule type="cellIs" priority="35" operator="lessThan" aboveAverage="0" equalAverage="0" bottom="0" percent="0" rank="0" text="" dxfId="1">
      <formula>0</formula>
    </cfRule>
  </conditionalFormatting>
  <conditionalFormatting sqref="F18">
    <cfRule type="cellIs" priority="36" operator="greaterThan" aboveAverage="0" equalAverage="0" bottom="0" percent="0" rank="0" text="" dxfId="0">
      <formula>0</formula>
    </cfRule>
    <cfRule type="cellIs" priority="37" operator="lessThan" aboveAverage="0" equalAverage="0" bottom="0" percent="0" rank="0" text="" dxfId="1">
      <formula>0</formula>
    </cfRule>
  </conditionalFormatting>
  <conditionalFormatting sqref="F19">
    <cfRule type="cellIs" priority="38" operator="greaterThan" aboveAverage="0" equalAverage="0" bottom="0" percent="0" rank="0" text="" dxfId="1">
      <formula>0</formula>
    </cfRule>
    <cfRule type="cellIs" priority="39" operator="lessThan" aboveAverage="0" equalAverage="0" bottom="0" percent="0" rank="0" text="" dxfId="0">
      <formula>0</formula>
    </cfRule>
  </conditionalFormatting>
  <conditionalFormatting sqref="F20">
    <cfRule type="cellIs" priority="40" operator="greaterThan" aboveAverage="0" equalAverage="0" bottom="0" percent="0" rank="0" text="" dxfId="1">
      <formula>0</formula>
    </cfRule>
    <cfRule type="cellIs" priority="41" operator="lessThan" aboveAverage="0" equalAverage="0" bottom="0" percent="0" rank="0" text="" dxfId="0">
      <formula>0</formula>
    </cfRule>
  </conditionalFormatting>
  <conditionalFormatting sqref="F21">
    <cfRule type="cellIs" priority="42" operator="greaterThan" aboveAverage="0" equalAverage="0" bottom="0" percent="0" rank="0" text="" dxfId="0">
      <formula>0</formula>
    </cfRule>
    <cfRule type="cellIs" priority="43" operator="lessThan" aboveAverage="0" equalAverage="0" bottom="0" percent="0" rank="0" text="" dxfId="1">
      <formula>0</formula>
    </cfRule>
  </conditionalFormatting>
  <conditionalFormatting sqref="F22">
    <cfRule type="cellIs" priority="44" operator="greaterThan" aboveAverage="0" equalAverage="0" bottom="0" percent="0" rank="0" text="" dxfId="1">
      <formula>0</formula>
    </cfRule>
    <cfRule type="cellIs" priority="45" operator="lessThan" aboveAverage="0" equalAverage="0" bottom="0" percent="0" rank="0" text="" dxfId="0">
      <formula>0</formula>
    </cfRule>
  </conditionalFormatting>
  <dataValidations count="2">
    <dataValidation allowBlank="false" error="Pick one of the 12 weeks listed (the 12 full weeks shown on the page)." errorStyle="stop" errorTitle="Pick a listed week" operator="between" prompt="Pick one of the 12 full weeks. Everything on this sheet recalculates." promptTitle="Week starting (Monday)" showDropDown="false" showErrorMessage="true" showInputMessage="true" sqref="B5" type="list">
      <formula1>Weekly!$A$95:$A$106</formula1>
      <formula2>0</formula2>
    </dataValidation>
    <dataValidation allowBlank="false" error="Enter a whole number of pounds, 500 or more: the Data sheet holds products with at least £500 in some week." errorStyle="stop" errorTitle="500 or more" operator="greaterThanOrEqual" prompt="Whole pounds, 500 or more. A product or country is ranked only if it had at least this in either week." promptTitle="Minimum for a mover" showDropDown="false" showErrorMessage="true" showInputMessage="true" sqref="B9" type="whole">
      <formula1>500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1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3" min="1" style="0" width="16"/>
    <col collapsed="false" customWidth="true" hidden="false" outlineLevel="0" max="4" min="4" style="0" width="14"/>
    <col collapsed="false" customWidth="true" hidden="false" outlineLevel="0" max="5" min="5" style="0" width="16"/>
    <col collapsed="false" customWidth="true" hidden="false" outlineLevel="0" max="6" min="6" style="0" width="10"/>
    <col collapsed="false" customWidth="true" hidden="false" outlineLevel="0" max="7" min="7" style="0" width="14"/>
    <col collapsed="false" customWidth="true" hidden="false" outlineLevel="0" max="8" min="8" style="0" width="12"/>
    <col collapsed="false" customWidth="true" hidden="false" outlineLevel="0" max="9" min="9" style="0" width="14"/>
    <col collapsed="false" customWidth="true" hidden="false" outlineLevel="0" max="10" min="10" style="0" width="12"/>
    <col collapsed="false" customWidth="true" hidden="false" outlineLevel="0" max="11" min="11" style="0" width="14"/>
    <col collapsed="false" customWidth="true" hidden="false" outlineLevel="0" max="12" min="12" style="0" width="12"/>
    <col collapsed="false" customWidth="true" hidden="false" outlineLevel="0" max="13" min="13" style="0" width="16"/>
    <col collapsed="false" customWidth="true" hidden="false" outlineLevel="0" max="14" min="14" style="0" width="18"/>
    <col collapsed="false" customWidth="true" hidden="false" outlineLevel="0" max="15" min="15" style="0" width="14"/>
    <col collapsed="false" customWidth="true" hidden="false" outlineLevel="0" max="16" min="16" style="0" width="16"/>
    <col collapsed="false" customWidth="true" hidden="false" outlineLevel="0" max="17" min="17" style="0" width="18"/>
    <col collapsed="false" customWidth="true" hidden="false" outlineLevel="0" max="19" min="18" style="0" width="16"/>
    <col collapsed="false" customWidth="true" hidden="false" outlineLevel="0" max="20" min="20" style="0" width="14"/>
    <col collapsed="false" customWidth="true" hidden="false" outlineLevel="0" max="21" min="21" style="0" width="22"/>
    <col collapsed="false" customWidth="true" hidden="false" outlineLevel="0" max="22" min="22" style="0" width="60"/>
  </cols>
  <sheetData>
    <row r="1" customFormat="false" ht="61.5" hidden="false" customHeight="true" outlineLevel="0" collapsed="false">
      <c r="A1" s="6" t="s">
        <v>3</v>
      </c>
      <c r="B1" s="6" t="s">
        <v>4</v>
      </c>
      <c r="C1" s="6" t="s">
        <v>40</v>
      </c>
      <c r="D1" s="6" t="s">
        <v>41</v>
      </c>
      <c r="E1" s="6" t="s">
        <v>42</v>
      </c>
      <c r="F1" s="6" t="s">
        <v>20</v>
      </c>
      <c r="G1" s="6" t="s">
        <v>43</v>
      </c>
      <c r="H1" s="6" t="s">
        <v>27</v>
      </c>
      <c r="I1" s="6" t="s">
        <v>22</v>
      </c>
      <c r="J1" s="6" t="s">
        <v>44</v>
      </c>
      <c r="K1" s="6" t="s">
        <v>23</v>
      </c>
      <c r="L1" s="6" t="s">
        <v>45</v>
      </c>
      <c r="M1" s="6" t="s">
        <v>46</v>
      </c>
      <c r="N1" s="6" t="s">
        <v>47</v>
      </c>
      <c r="O1" s="6" t="s">
        <v>48</v>
      </c>
      <c r="P1" s="6" t="s">
        <v>25</v>
      </c>
      <c r="Q1" s="6" t="s">
        <v>26</v>
      </c>
      <c r="R1" s="6" t="s">
        <v>28</v>
      </c>
      <c r="S1" s="6" t="s">
        <v>49</v>
      </c>
      <c r="T1" s="6" t="s">
        <v>50</v>
      </c>
      <c r="U1" s="6" t="s">
        <v>51</v>
      </c>
      <c r="V1" s="6" t="s">
        <v>52</v>
      </c>
    </row>
    <row r="2" customFormat="false" ht="15" hidden="false" customHeight="false" outlineLevel="0" collapsed="false">
      <c r="A2" s="4" t="n">
        <v>40147</v>
      </c>
      <c r="B2" s="4" t="n">
        <f aca="false">A2+6</f>
        <v>40153</v>
      </c>
      <c r="C2" s="14" t="n">
        <v>260808.77</v>
      </c>
      <c r="D2" s="14" t="n">
        <v>6346.56</v>
      </c>
      <c r="E2" s="14" t="n">
        <f aca="false">C2-D2</f>
        <v>254462.21</v>
      </c>
      <c r="F2" s="10" t="n">
        <v>548</v>
      </c>
      <c r="G2" s="10" t="n">
        <v>90</v>
      </c>
      <c r="H2" s="10" t="n">
        <v>144924</v>
      </c>
      <c r="I2" s="10" t="n">
        <v>425</v>
      </c>
      <c r="J2" s="10" t="n">
        <v>0</v>
      </c>
      <c r="K2" s="10" t="n">
        <f aca="false">I2-J2</f>
        <v>425</v>
      </c>
      <c r="L2" s="10" t="n">
        <v>13926</v>
      </c>
      <c r="M2" s="10" t="n">
        <v>3030</v>
      </c>
      <c r="N2" s="14" t="n">
        <f aca="false">IF(F2=0,"",C2/F2)</f>
        <v>475.928412408759</v>
      </c>
      <c r="O2" s="11" t="n">
        <f aca="false">IF(I2=0,"",J2/I2)</f>
        <v>0</v>
      </c>
      <c r="P2" s="11" t="n">
        <f aca="false">IF(F2+G2=0,"",G2/(F2+G2))</f>
        <v>0.141065830721003</v>
      </c>
      <c r="Q2" s="11" t="n">
        <f aca="false">IF(C2=0,"",D2/C2)</f>
        <v>0.0243341510333414</v>
      </c>
      <c r="R2" s="11" t="n">
        <f aca="false">IF(L2=0,"",M2/L2)</f>
        <v>0.217578629900905</v>
      </c>
      <c r="V2" s="0" t="s">
        <v>53</v>
      </c>
    </row>
    <row r="3" customFormat="false" ht="15" hidden="false" customHeight="false" outlineLevel="0" collapsed="false">
      <c r="A3" s="4" t="n">
        <v>40154</v>
      </c>
      <c r="B3" s="4" t="n">
        <f aca="false">A3+6</f>
        <v>40160</v>
      </c>
      <c r="C3" s="14" t="n">
        <v>234033.21</v>
      </c>
      <c r="D3" s="14" t="n">
        <v>8894.34</v>
      </c>
      <c r="E3" s="14" t="n">
        <f aca="false">C3-D3</f>
        <v>225138.87</v>
      </c>
      <c r="F3" s="10" t="n">
        <v>525</v>
      </c>
      <c r="G3" s="10" t="n">
        <v>157</v>
      </c>
      <c r="H3" s="10" t="n">
        <v>116251</v>
      </c>
      <c r="I3" s="10" t="n">
        <v>409</v>
      </c>
      <c r="J3" s="10" t="n">
        <v>91</v>
      </c>
      <c r="K3" s="10" t="n">
        <f aca="false">I3-J3</f>
        <v>318</v>
      </c>
      <c r="L3" s="10" t="n">
        <v>12867</v>
      </c>
      <c r="M3" s="10" t="n">
        <v>3083</v>
      </c>
      <c r="N3" s="14" t="n">
        <f aca="false">IF(F3=0,"",C3/F3)</f>
        <v>445.777542857143</v>
      </c>
      <c r="O3" s="11" t="n">
        <f aca="false">IF(I3=0,"",J3/I3)</f>
        <v>0.222493887530562</v>
      </c>
      <c r="P3" s="11" t="n">
        <f aca="false">IF(F3+G3=0,"",G3/(F3+G3))</f>
        <v>0.230205278592375</v>
      </c>
      <c r="Q3" s="11" t="n">
        <f aca="false">IF(C3=0,"",D3/C3)</f>
        <v>0.038004606269341</v>
      </c>
      <c r="R3" s="11" t="n">
        <f aca="false">IF(L3=0,"",M3/L3)</f>
        <v>0.239605191575348</v>
      </c>
      <c r="S3" s="8" t="n">
        <f aca="false">IF(E2&lt;=0,"",E3/E2-1)</f>
        <v>-0.115236521760933</v>
      </c>
      <c r="T3" s="8" t="n">
        <f aca="false">IF(F2=0,"",F3/F2-1)</f>
        <v>-0.041970802919708</v>
      </c>
    </row>
    <row r="4" customFormat="false" ht="15" hidden="false" customHeight="false" outlineLevel="0" collapsed="false">
      <c r="A4" s="4" t="n">
        <v>40161</v>
      </c>
      <c r="B4" s="4" t="n">
        <f aca="false">A4+6</f>
        <v>40167</v>
      </c>
      <c r="C4" s="14" t="n">
        <v>251387.16</v>
      </c>
      <c r="D4" s="14" t="n">
        <v>2470.17</v>
      </c>
      <c r="E4" s="14" t="n">
        <f aca="false">C4-D4</f>
        <v>248916.99</v>
      </c>
      <c r="F4" s="10" t="n">
        <v>486</v>
      </c>
      <c r="G4" s="10" t="n">
        <v>99</v>
      </c>
      <c r="H4" s="10" t="n">
        <v>136253</v>
      </c>
      <c r="I4" s="10" t="n">
        <v>358</v>
      </c>
      <c r="J4" s="10" t="n">
        <v>165</v>
      </c>
      <c r="K4" s="10" t="n">
        <f aca="false">I4-J4</f>
        <v>193</v>
      </c>
      <c r="L4" s="10" t="n">
        <v>13591</v>
      </c>
      <c r="M4" s="10" t="n">
        <v>5102</v>
      </c>
      <c r="N4" s="14" t="n">
        <f aca="false">IF(F4=0,"",C4/F4)</f>
        <v>517.257530864198</v>
      </c>
      <c r="O4" s="11" t="n">
        <f aca="false">IF(I4=0,"",J4/I4)</f>
        <v>0.460893854748603</v>
      </c>
      <c r="P4" s="11" t="n">
        <f aca="false">IF(F4+G4=0,"",G4/(F4+G4))</f>
        <v>0.169230769230769</v>
      </c>
      <c r="Q4" s="11" t="n">
        <f aca="false">IF(C4=0,"",D4/C4)</f>
        <v>0.0098261581856448</v>
      </c>
      <c r="R4" s="11" t="n">
        <f aca="false">IF(L4=0,"",M4/L4)</f>
        <v>0.375395482304466</v>
      </c>
      <c r="S4" s="8" t="n">
        <f aca="false">IF(E3&lt;=0,"",E4/E3-1)</f>
        <v>0.105615347540831</v>
      </c>
      <c r="T4" s="8" t="n">
        <f aca="false">IF(F3=0,"",F4/F3-1)</f>
        <v>-0.0742857142857143</v>
      </c>
    </row>
    <row r="5" customFormat="false" ht="15" hidden="false" customHeight="false" outlineLevel="0" collapsed="false">
      <c r="A5" s="4" t="n">
        <v>40168</v>
      </c>
      <c r="B5" s="4" t="n">
        <f aca="false">A5+6</f>
        <v>40174</v>
      </c>
      <c r="C5" s="14" t="n">
        <v>51672.02</v>
      </c>
      <c r="D5" s="14" t="n">
        <v>1847.01</v>
      </c>
      <c r="E5" s="14" t="n">
        <f aca="false">C5-D5</f>
        <v>49825.01</v>
      </c>
      <c r="F5" s="10" t="n">
        <v>107</v>
      </c>
      <c r="G5" s="10" t="n">
        <v>33</v>
      </c>
      <c r="H5" s="10" t="n">
        <v>27790</v>
      </c>
      <c r="I5" s="10" t="n">
        <v>53</v>
      </c>
      <c r="J5" s="10" t="n">
        <v>38</v>
      </c>
      <c r="K5" s="10" t="n">
        <f aca="false">I5-J5</f>
        <v>15</v>
      </c>
      <c r="L5" s="10" t="n">
        <v>2936</v>
      </c>
      <c r="M5" s="10" t="n">
        <v>1897</v>
      </c>
      <c r="N5" s="14" t="n">
        <f aca="false">IF(F5=0,"",C5/F5)</f>
        <v>482.916074766355</v>
      </c>
      <c r="O5" s="11" t="n">
        <f aca="false">IF(I5=0,"",J5/I5)</f>
        <v>0.716981132075472</v>
      </c>
      <c r="P5" s="11" t="n">
        <f aca="false">IF(F5+G5=0,"",G5/(F5+G5))</f>
        <v>0.235714285714286</v>
      </c>
      <c r="Q5" s="11" t="n">
        <f aca="false">IF(C5=0,"",D5/C5)</f>
        <v>0.0357448770146784</v>
      </c>
      <c r="R5" s="11" t="n">
        <f aca="false">IF(L5=0,"",M5/L5)</f>
        <v>0.646117166212534</v>
      </c>
      <c r="S5" s="8" t="n">
        <f aca="false">IF(E4&lt;=0,"",E5/E4-1)</f>
        <v>-0.799832827803357</v>
      </c>
      <c r="T5" s="8" t="n">
        <f aca="false">IF(F4=0,"",F5/F4-1)</f>
        <v>-0.779835390946502</v>
      </c>
    </row>
    <row r="6" customFormat="false" ht="15" hidden="false" customHeight="false" outlineLevel="0" collapsed="false">
      <c r="A6" s="4" t="n">
        <v>40175</v>
      </c>
      <c r="B6" s="4" t="n">
        <f aca="false">A6+6</f>
        <v>40181</v>
      </c>
      <c r="C6" s="14" t="n">
        <v>0</v>
      </c>
      <c r="D6" s="14" t="n">
        <v>0</v>
      </c>
      <c r="E6" s="14" t="n">
        <f aca="false">C6-D6</f>
        <v>0</v>
      </c>
      <c r="F6" s="10" t="n">
        <v>0</v>
      </c>
      <c r="G6" s="10" t="n">
        <v>0</v>
      </c>
      <c r="H6" s="10" t="n">
        <v>0</v>
      </c>
      <c r="I6" s="10" t="n">
        <v>0</v>
      </c>
      <c r="J6" s="10" t="n">
        <v>0</v>
      </c>
      <c r="K6" s="10" t="n">
        <f aca="false">I6-J6</f>
        <v>0</v>
      </c>
      <c r="L6" s="10" t="n">
        <v>0</v>
      </c>
      <c r="M6" s="10" t="n">
        <v>0</v>
      </c>
      <c r="N6" s="14" t="str">
        <f aca="false">IF(F6=0,"",C6/F6)</f>
        <v/>
      </c>
      <c r="O6" s="11" t="str">
        <f aca="false">IF(I6=0,"",J6/I6)</f>
        <v/>
      </c>
      <c r="P6" s="11" t="str">
        <f aca="false">IF(F6+G6=0,"",G6/(F6+G6))</f>
        <v/>
      </c>
      <c r="Q6" s="11" t="str">
        <f aca="false">IF(C6=0,"",D6/C6)</f>
        <v/>
      </c>
      <c r="R6" s="11" t="str">
        <f aca="false">IF(L6=0,"",M6/L6)</f>
        <v/>
      </c>
      <c r="S6" s="8" t="n">
        <f aca="false">IF(E5&lt;=0,"",E6/E5-1)</f>
        <v>-1</v>
      </c>
      <c r="T6" s="8" t="n">
        <f aca="false">IF(F5=0,"",F6/F5-1)</f>
        <v>-1</v>
      </c>
      <c r="V6" s="0" t="s">
        <v>54</v>
      </c>
    </row>
    <row r="7" customFormat="false" ht="15" hidden="false" customHeight="false" outlineLevel="0" collapsed="false">
      <c r="A7" s="4" t="n">
        <v>40182</v>
      </c>
      <c r="B7" s="4" t="n">
        <f aca="false">A7+6</f>
        <v>40188</v>
      </c>
      <c r="C7" s="14" t="n">
        <v>166010.79</v>
      </c>
      <c r="D7" s="14" t="n">
        <v>1288.94</v>
      </c>
      <c r="E7" s="14" t="n">
        <f aca="false">C7-D7</f>
        <v>164721.85</v>
      </c>
      <c r="F7" s="10" t="n">
        <v>200</v>
      </c>
      <c r="G7" s="10" t="n">
        <v>56</v>
      </c>
      <c r="H7" s="10" t="n">
        <v>96054</v>
      </c>
      <c r="I7" s="10" t="n">
        <v>166</v>
      </c>
      <c r="J7" s="10" t="n">
        <v>99</v>
      </c>
      <c r="K7" s="10" t="n">
        <f aca="false">I7-J7</f>
        <v>67</v>
      </c>
      <c r="L7" s="10" t="n">
        <v>4156</v>
      </c>
      <c r="M7" s="10" t="n">
        <v>41</v>
      </c>
      <c r="N7" s="14" t="n">
        <f aca="false">IF(F7=0,"",C7/F7)</f>
        <v>830.05395</v>
      </c>
      <c r="O7" s="11" t="n">
        <f aca="false">IF(I7=0,"",J7/I7)</f>
        <v>0.596385542168675</v>
      </c>
      <c r="P7" s="11" t="n">
        <f aca="false">IF(F7+G7=0,"",G7/(F7+G7))</f>
        <v>0.21875</v>
      </c>
      <c r="Q7" s="11" t="n">
        <f aca="false">IF(C7=0,"",D7/C7)</f>
        <v>0.00776419412256276</v>
      </c>
      <c r="R7" s="11" t="n">
        <f aca="false">IF(L7=0,"",M7/L7)</f>
        <v>0.00986525505293552</v>
      </c>
      <c r="S7" s="8" t="str">
        <f aca="false">IF(E6&lt;=0,"",E7/E6-1)</f>
        <v/>
      </c>
      <c r="T7" s="8" t="str">
        <f aca="false">IF(F6=0,"",F7/F6-1)</f>
        <v/>
      </c>
    </row>
    <row r="8" customFormat="false" ht="15" hidden="false" customHeight="false" outlineLevel="0" collapsed="false">
      <c r="A8" s="4" t="n">
        <v>40189</v>
      </c>
      <c r="B8" s="4" t="n">
        <f aca="false">A8+6</f>
        <v>40195</v>
      </c>
      <c r="C8" s="14" t="n">
        <v>155443.79</v>
      </c>
      <c r="D8" s="14" t="n">
        <v>1591.17</v>
      </c>
      <c r="E8" s="14" t="n">
        <f aca="false">C8-D8</f>
        <v>153852.62</v>
      </c>
      <c r="F8" s="10" t="n">
        <v>262</v>
      </c>
      <c r="G8" s="10" t="n">
        <v>53</v>
      </c>
      <c r="H8" s="10" t="n">
        <v>76112</v>
      </c>
      <c r="I8" s="10" t="n">
        <v>195</v>
      </c>
      <c r="J8" s="10" t="n">
        <v>111</v>
      </c>
      <c r="K8" s="10" t="n">
        <f aca="false">I8-J8</f>
        <v>84</v>
      </c>
      <c r="L8" s="10" t="n">
        <v>9129</v>
      </c>
      <c r="M8" s="10" t="n">
        <v>4332</v>
      </c>
      <c r="N8" s="14" t="n">
        <f aca="false">IF(F8=0,"",C8/F8)</f>
        <v>593.296908396947</v>
      </c>
      <c r="O8" s="11" t="n">
        <f aca="false">IF(I8=0,"",J8/I8)</f>
        <v>0.569230769230769</v>
      </c>
      <c r="P8" s="11" t="n">
        <f aca="false">IF(F8+G8=0,"",G8/(F8+G8))</f>
        <v>0.168253968253968</v>
      </c>
      <c r="Q8" s="11" t="n">
        <f aca="false">IF(C8=0,"",D8/C8)</f>
        <v>0.010236304711819</v>
      </c>
      <c r="R8" s="11" t="n">
        <f aca="false">IF(L8=0,"",M8/L8)</f>
        <v>0.474531712126191</v>
      </c>
      <c r="S8" s="8" t="n">
        <f aca="false">IF(E7&lt;=0,"",E8/E7-1)</f>
        <v>-0.0659853565267754</v>
      </c>
      <c r="T8" s="8" t="n">
        <f aca="false">IF(F7=0,"",F8/F7-1)</f>
        <v>0.31</v>
      </c>
    </row>
    <row r="9" customFormat="false" ht="15" hidden="false" customHeight="false" outlineLevel="0" collapsed="false">
      <c r="A9" s="4" t="n">
        <v>40196</v>
      </c>
      <c r="B9" s="4" t="n">
        <f aca="false">A9+6</f>
        <v>40202</v>
      </c>
      <c r="C9" s="14" t="n">
        <v>145909.87</v>
      </c>
      <c r="D9" s="14" t="n">
        <v>2633.32</v>
      </c>
      <c r="E9" s="14" t="n">
        <f aca="false">C9-D9</f>
        <v>143276.55</v>
      </c>
      <c r="F9" s="10" t="n">
        <v>262</v>
      </c>
      <c r="G9" s="10" t="n">
        <v>62</v>
      </c>
      <c r="H9" s="10" t="n">
        <v>135353</v>
      </c>
      <c r="I9" s="10" t="n">
        <v>219</v>
      </c>
      <c r="J9" s="10" t="n">
        <v>110</v>
      </c>
      <c r="K9" s="10" t="n">
        <f aca="false">I9-J9</f>
        <v>109</v>
      </c>
      <c r="L9" s="10" t="n">
        <v>8624</v>
      </c>
      <c r="M9" s="10" t="n">
        <v>2709</v>
      </c>
      <c r="N9" s="14" t="n">
        <f aca="false">IF(F9=0,"",C9/F9)</f>
        <v>556.907900763359</v>
      </c>
      <c r="O9" s="11" t="n">
        <f aca="false">IF(I9=0,"",J9/I9)</f>
        <v>0.502283105022831</v>
      </c>
      <c r="P9" s="11" t="n">
        <f aca="false">IF(F9+G9=0,"",G9/(F9+G9))</f>
        <v>0.191358024691358</v>
      </c>
      <c r="Q9" s="11" t="n">
        <f aca="false">IF(C9=0,"",D9/C9)</f>
        <v>0.018047579646257</v>
      </c>
      <c r="R9" s="11" t="n">
        <f aca="false">IF(L9=0,"",M9/L9)</f>
        <v>0.314123376623377</v>
      </c>
      <c r="S9" s="8" t="n">
        <f aca="false">IF(E8&lt;=0,"",E9/E8-1)</f>
        <v>-0.0687415657919898</v>
      </c>
      <c r="T9" s="8" t="n">
        <f aca="false">IF(F8=0,"",F9/F8-1)</f>
        <v>0</v>
      </c>
    </row>
    <row r="10" customFormat="false" ht="15" hidden="false" customHeight="false" outlineLevel="0" collapsed="false">
      <c r="A10" s="4" t="n">
        <v>40203</v>
      </c>
      <c r="B10" s="4" t="n">
        <f aca="false">A10+6</f>
        <v>40209</v>
      </c>
      <c r="C10" s="14" t="n">
        <v>144932.97</v>
      </c>
      <c r="D10" s="14" t="n">
        <v>1952.2</v>
      </c>
      <c r="E10" s="14" t="n">
        <f aca="false">C10-D10</f>
        <v>142980.77</v>
      </c>
      <c r="F10" s="10" t="n">
        <v>325</v>
      </c>
      <c r="G10" s="10" t="n">
        <v>70</v>
      </c>
      <c r="H10" s="10" t="n">
        <v>82893</v>
      </c>
      <c r="I10" s="10" t="n">
        <v>255</v>
      </c>
      <c r="J10" s="10" t="n">
        <v>147</v>
      </c>
      <c r="K10" s="10" t="n">
        <f aca="false">I10-J10</f>
        <v>108</v>
      </c>
      <c r="L10" s="10" t="n">
        <v>8267</v>
      </c>
      <c r="M10" s="10" t="n">
        <v>1724</v>
      </c>
      <c r="N10" s="14" t="n">
        <f aca="false">IF(F10=0,"",C10/F10)</f>
        <v>445.9476</v>
      </c>
      <c r="O10" s="11" t="n">
        <f aca="false">IF(I10=0,"",J10/I10)</f>
        <v>0.576470588235294</v>
      </c>
      <c r="P10" s="11" t="n">
        <f aca="false">IF(F10+G10=0,"",G10/(F10+G10))</f>
        <v>0.177215189873418</v>
      </c>
      <c r="Q10" s="11" t="n">
        <f aca="false">IF(C10=0,"",D10/C10)</f>
        <v>0.0134696749814759</v>
      </c>
      <c r="R10" s="11" t="n">
        <f aca="false">IF(L10=0,"",M10/L10)</f>
        <v>0.208539978226684</v>
      </c>
      <c r="S10" s="8" t="n">
        <f aca="false">IF(E9&lt;=0,"",E10/E9-1)</f>
        <v>-0.00206439923351032</v>
      </c>
      <c r="T10" s="8" t="n">
        <f aca="false">IF(F9=0,"",F10/F9-1)</f>
        <v>0.240458015267176</v>
      </c>
    </row>
    <row r="11" customFormat="false" ht="15" hidden="false" customHeight="false" outlineLevel="0" collapsed="false">
      <c r="A11" s="4" t="n">
        <v>40210</v>
      </c>
      <c r="B11" s="4" t="n">
        <f aca="false">A11+6</f>
        <v>40216</v>
      </c>
      <c r="C11" s="14" t="n">
        <v>120064.77</v>
      </c>
      <c r="D11" s="14" t="n">
        <v>1214.73</v>
      </c>
      <c r="E11" s="14" t="n">
        <f aca="false">C11-D11</f>
        <v>118850.04</v>
      </c>
      <c r="F11" s="10" t="n">
        <v>288</v>
      </c>
      <c r="G11" s="10" t="n">
        <v>55</v>
      </c>
      <c r="H11" s="10" t="n">
        <v>64894</v>
      </c>
      <c r="I11" s="10" t="n">
        <v>224</v>
      </c>
      <c r="J11" s="10" t="n">
        <v>131</v>
      </c>
      <c r="K11" s="10" t="n">
        <f aca="false">I11-J11</f>
        <v>93</v>
      </c>
      <c r="L11" s="10" t="n">
        <v>7107</v>
      </c>
      <c r="M11" s="10" t="n">
        <v>1279</v>
      </c>
      <c r="N11" s="14" t="n">
        <f aca="false">IF(F11=0,"",C11/F11)</f>
        <v>416.8915625</v>
      </c>
      <c r="O11" s="11" t="n">
        <f aca="false">IF(I11=0,"",J11/I11)</f>
        <v>0.584821428571429</v>
      </c>
      <c r="P11" s="11" t="n">
        <f aca="false">IF(F11+G11=0,"",G11/(F11+G11))</f>
        <v>0.160349854227405</v>
      </c>
      <c r="Q11" s="11" t="n">
        <f aca="false">IF(C11=0,"",D11/C11)</f>
        <v>0.010117289193158</v>
      </c>
      <c r="R11" s="11" t="n">
        <f aca="false">IF(L11=0,"",M11/L11)</f>
        <v>0.179963416350077</v>
      </c>
      <c r="S11" s="8" t="n">
        <f aca="false">IF(E10&lt;=0,"",E11/E10-1)</f>
        <v>-0.16876905894408</v>
      </c>
      <c r="T11" s="8" t="n">
        <f aca="false">IF(F10=0,"",F11/F10-1)</f>
        <v>-0.113846153846154</v>
      </c>
    </row>
    <row r="12" customFormat="false" ht="15" hidden="false" customHeight="false" outlineLevel="0" collapsed="false">
      <c r="A12" s="4" t="n">
        <v>40217</v>
      </c>
      <c r="B12" s="4" t="n">
        <f aca="false">A12+6</f>
        <v>40223</v>
      </c>
      <c r="C12" s="14" t="n">
        <v>86891.84</v>
      </c>
      <c r="D12" s="14" t="n">
        <v>1433.56</v>
      </c>
      <c r="E12" s="14" t="n">
        <f aca="false">C12-D12</f>
        <v>85458.28</v>
      </c>
      <c r="F12" s="10" t="n">
        <v>276</v>
      </c>
      <c r="G12" s="10" t="n">
        <v>30</v>
      </c>
      <c r="H12" s="10" t="n">
        <v>50765</v>
      </c>
      <c r="I12" s="10" t="n">
        <v>225</v>
      </c>
      <c r="J12" s="10" t="n">
        <v>120</v>
      </c>
      <c r="K12" s="10" t="n">
        <f aca="false">I12-J12</f>
        <v>105</v>
      </c>
      <c r="L12" s="10" t="n">
        <v>5903</v>
      </c>
      <c r="M12" s="10" t="n">
        <v>1155</v>
      </c>
      <c r="N12" s="14" t="n">
        <f aca="false">IF(F12=0,"",C12/F12)</f>
        <v>314.825507246377</v>
      </c>
      <c r="O12" s="11" t="n">
        <f aca="false">IF(I12=0,"",J12/I12)</f>
        <v>0.533333333333333</v>
      </c>
      <c r="P12" s="11" t="n">
        <f aca="false">IF(F12+G12=0,"",G12/(F12+G12))</f>
        <v>0.0980392156862745</v>
      </c>
      <c r="Q12" s="11" t="n">
        <f aca="false">IF(C12=0,"",D12/C12)</f>
        <v>0.0164982120300364</v>
      </c>
      <c r="R12" s="11" t="n">
        <f aca="false">IF(L12=0,"",M12/L12)</f>
        <v>0.195663222090462</v>
      </c>
      <c r="S12" s="8" t="n">
        <f aca="false">IF(E11&lt;=0,"",E12/E11-1)</f>
        <v>-0.28095707834848</v>
      </c>
      <c r="T12" s="8" t="n">
        <f aca="false">IF(F11=0,"",F12/F11-1)</f>
        <v>-0.0416666666666666</v>
      </c>
    </row>
    <row r="13" customFormat="false" ht="15" hidden="false" customHeight="false" outlineLevel="0" collapsed="false">
      <c r="A13" s="4" t="n">
        <v>40224</v>
      </c>
      <c r="B13" s="4" t="n">
        <f aca="false">A13+6</f>
        <v>40230</v>
      </c>
      <c r="C13" s="14" t="n">
        <v>170595.69</v>
      </c>
      <c r="D13" s="14" t="n">
        <v>7197.43</v>
      </c>
      <c r="E13" s="14" t="n">
        <f aca="false">C13-D13</f>
        <v>163398.26</v>
      </c>
      <c r="F13" s="10" t="n">
        <v>311</v>
      </c>
      <c r="G13" s="10" t="n">
        <v>72</v>
      </c>
      <c r="H13" s="10" t="n">
        <v>176107</v>
      </c>
      <c r="I13" s="10" t="n">
        <v>233</v>
      </c>
      <c r="J13" s="10" t="n">
        <v>144</v>
      </c>
      <c r="K13" s="10" t="n">
        <f aca="false">I13-J13</f>
        <v>89</v>
      </c>
      <c r="L13" s="10" t="n">
        <v>7547</v>
      </c>
      <c r="M13" s="10" t="n">
        <v>1459</v>
      </c>
      <c r="N13" s="14" t="n">
        <f aca="false">IF(F13=0,"",C13/F13)</f>
        <v>548.539196141479</v>
      </c>
      <c r="O13" s="11" t="n">
        <f aca="false">IF(I13=0,"",J13/I13)</f>
        <v>0.618025751072961</v>
      </c>
      <c r="P13" s="11" t="n">
        <f aca="false">IF(F13+G13=0,"",G13/(F13+G13))</f>
        <v>0.18798955613577</v>
      </c>
      <c r="Q13" s="11" t="n">
        <f aca="false">IF(C13=0,"",D13/C13)</f>
        <v>0.0421899873320364</v>
      </c>
      <c r="R13" s="11" t="n">
        <f aca="false">IF(L13=0,"",M13/L13)</f>
        <v>0.193321849741619</v>
      </c>
      <c r="S13" s="8" t="n">
        <f aca="false">IF(E12&lt;=0,"",E13/E12-1)</f>
        <v>0.912023738366838</v>
      </c>
      <c r="T13" s="8" t="n">
        <f aca="false">IF(F12=0,"",F13/F12-1)</f>
        <v>0.126811594202898</v>
      </c>
    </row>
    <row r="14" customFormat="false" ht="15" hidden="false" customHeight="false" outlineLevel="0" collapsed="false">
      <c r="A14" s="4" t="n">
        <v>40231</v>
      </c>
      <c r="B14" s="4" t="n">
        <f aca="false">A14+6</f>
        <v>40237</v>
      </c>
      <c r="C14" s="14" t="n">
        <v>160357.37</v>
      </c>
      <c r="D14" s="14" t="n">
        <v>2729.72</v>
      </c>
      <c r="E14" s="14" t="n">
        <f aca="false">C14-D14</f>
        <v>157627.65</v>
      </c>
      <c r="F14" s="10" t="n">
        <v>314</v>
      </c>
      <c r="G14" s="10" t="n">
        <v>62</v>
      </c>
      <c r="H14" s="10" t="n">
        <v>89854</v>
      </c>
      <c r="I14" s="10" t="n">
        <v>240</v>
      </c>
      <c r="J14" s="10" t="n">
        <v>152</v>
      </c>
      <c r="K14" s="10" t="n">
        <f aca="false">I14-J14</f>
        <v>88</v>
      </c>
      <c r="L14" s="10" t="n">
        <v>7254</v>
      </c>
      <c r="M14" s="10" t="n">
        <v>964</v>
      </c>
      <c r="N14" s="14" t="n">
        <f aca="false">IF(F14=0,"",C14/F14)</f>
        <v>510.692261146497</v>
      </c>
      <c r="O14" s="11" t="n">
        <f aca="false">IF(I14=0,"",J14/I14)</f>
        <v>0.633333333333333</v>
      </c>
      <c r="P14" s="11" t="n">
        <f aca="false">IF(F14+G14=0,"",G14/(F14+G14))</f>
        <v>0.164893617021277</v>
      </c>
      <c r="Q14" s="11" t="n">
        <f aca="false">IF(C14=0,"",D14/C14)</f>
        <v>0.0170227286715915</v>
      </c>
      <c r="R14" s="11" t="n">
        <f aca="false">IF(L14=0,"",M14/L14)</f>
        <v>0.132892197408326</v>
      </c>
      <c r="S14" s="8" t="n">
        <f aca="false">IF(E13&lt;=0,"",E14/E13-1)</f>
        <v>-0.0353162267456215</v>
      </c>
      <c r="T14" s="8" t="n">
        <f aca="false">IF(F13=0,"",F14/F13-1)</f>
        <v>0.00964630225080376</v>
      </c>
    </row>
    <row r="15" customFormat="false" ht="15" hidden="false" customHeight="false" outlineLevel="0" collapsed="false">
      <c r="A15" s="4" t="n">
        <v>40238</v>
      </c>
      <c r="B15" s="4" t="n">
        <f aca="false">A15+6</f>
        <v>40244</v>
      </c>
      <c r="C15" s="14" t="n">
        <v>161821.09</v>
      </c>
      <c r="D15" s="14" t="n">
        <v>1821.58</v>
      </c>
      <c r="E15" s="14" t="n">
        <f aca="false">C15-D15</f>
        <v>159999.51</v>
      </c>
      <c r="F15" s="10" t="n">
        <v>385</v>
      </c>
      <c r="G15" s="10" t="n">
        <v>71</v>
      </c>
      <c r="H15" s="10" t="n">
        <v>101350</v>
      </c>
      <c r="I15" s="10" t="n">
        <v>297</v>
      </c>
      <c r="J15" s="10" t="n">
        <v>181</v>
      </c>
      <c r="K15" s="10" t="n">
        <f aca="false">I15-J15</f>
        <v>116</v>
      </c>
      <c r="L15" s="10" t="n">
        <v>9181</v>
      </c>
      <c r="M15" s="10" t="n">
        <v>1324</v>
      </c>
      <c r="N15" s="14" t="n">
        <f aca="false">IF(F15=0,"",C15/F15)</f>
        <v>420.31451948052</v>
      </c>
      <c r="O15" s="11" t="n">
        <f aca="false">IF(I15=0,"",J15/I15)</f>
        <v>0.609427609427609</v>
      </c>
      <c r="P15" s="11" t="n">
        <f aca="false">IF(F15+G15=0,"",G15/(F15+G15))</f>
        <v>0.155701754385965</v>
      </c>
      <c r="Q15" s="11" t="n">
        <f aca="false">IF(C15=0,"",D15/C15)</f>
        <v>0.0112567527508312</v>
      </c>
      <c r="R15" s="11" t="n">
        <f aca="false">IF(L15=0,"",M15/L15)</f>
        <v>0.144210870275569</v>
      </c>
      <c r="S15" s="8" t="n">
        <f aca="false">IF(E14&lt;=0,"",E15/E14-1)</f>
        <v>0.0150472331472302</v>
      </c>
      <c r="T15" s="8" t="n">
        <f aca="false">IF(F14=0,"",F15/F14-1)</f>
        <v>0.226114649681529</v>
      </c>
    </row>
    <row r="16" customFormat="false" ht="15" hidden="false" customHeight="false" outlineLevel="0" collapsed="false">
      <c r="A16" s="4" t="n">
        <v>40245</v>
      </c>
      <c r="B16" s="4" t="n">
        <f aca="false">A16+6</f>
        <v>40251</v>
      </c>
      <c r="C16" s="14" t="n">
        <v>138143.14</v>
      </c>
      <c r="D16" s="14" t="n">
        <v>1933.46</v>
      </c>
      <c r="E16" s="14" t="n">
        <f aca="false">C16-D16</f>
        <v>136209.68</v>
      </c>
      <c r="F16" s="10" t="n">
        <v>300</v>
      </c>
      <c r="G16" s="10" t="n">
        <v>52</v>
      </c>
      <c r="H16" s="10" t="n">
        <v>75928</v>
      </c>
      <c r="I16" s="10" t="n">
        <v>243</v>
      </c>
      <c r="J16" s="10" t="n">
        <v>160</v>
      </c>
      <c r="K16" s="10" t="n">
        <f aca="false">I16-J16</f>
        <v>83</v>
      </c>
      <c r="L16" s="10" t="n">
        <v>7424</v>
      </c>
      <c r="M16" s="10" t="n">
        <v>2173</v>
      </c>
      <c r="N16" s="14" t="n">
        <f aca="false">IF(F16=0,"",C16/F16)</f>
        <v>460.477133333333</v>
      </c>
      <c r="O16" s="11" t="n">
        <f aca="false">IF(I16=0,"",J16/I16)</f>
        <v>0.65843621399177</v>
      </c>
      <c r="P16" s="11" t="n">
        <f aca="false">IF(F16+G16=0,"",G16/(F16+G16))</f>
        <v>0.147727272727273</v>
      </c>
      <c r="Q16" s="11" t="n">
        <f aca="false">IF(C16=0,"",D16/C16)</f>
        <v>0.0139960623451878</v>
      </c>
      <c r="R16" s="11" t="n">
        <f aca="false">IF(L16=0,"",M16/L16)</f>
        <v>0.292699353448276</v>
      </c>
      <c r="S16" s="8" t="n">
        <f aca="false">IF(E15&lt;=0,"",E16/E15-1)</f>
        <v>-0.148686892853609</v>
      </c>
      <c r="T16" s="8" t="n">
        <f aca="false">IF(F15=0,"",F16/F15-1)</f>
        <v>-0.220779220779221</v>
      </c>
    </row>
    <row r="17" customFormat="false" ht="15" hidden="false" customHeight="false" outlineLevel="0" collapsed="false">
      <c r="A17" s="4" t="n">
        <v>40252</v>
      </c>
      <c r="B17" s="4" t="n">
        <f aca="false">A17+6</f>
        <v>40258</v>
      </c>
      <c r="C17" s="14" t="n">
        <v>164425.12</v>
      </c>
      <c r="D17" s="14" t="n">
        <v>2150.82</v>
      </c>
      <c r="E17" s="14" t="n">
        <f aca="false">C17-D17</f>
        <v>162274.3</v>
      </c>
      <c r="F17" s="10" t="n">
        <v>343</v>
      </c>
      <c r="G17" s="10" t="n">
        <v>86</v>
      </c>
      <c r="H17" s="10" t="n">
        <v>155866</v>
      </c>
      <c r="I17" s="10" t="n">
        <v>271</v>
      </c>
      <c r="J17" s="10" t="n">
        <v>188</v>
      </c>
      <c r="K17" s="10" t="n">
        <f aca="false">I17-J17</f>
        <v>83</v>
      </c>
      <c r="L17" s="10" t="n">
        <v>8352</v>
      </c>
      <c r="M17" s="10" t="n">
        <v>1510</v>
      </c>
      <c r="N17" s="14" t="n">
        <f aca="false">IF(F17=0,"",C17/F17)</f>
        <v>479.373527696793</v>
      </c>
      <c r="O17" s="11" t="n">
        <f aca="false">IF(I17=0,"",J17/I17)</f>
        <v>0.693726937269373</v>
      </c>
      <c r="P17" s="11" t="n">
        <f aca="false">IF(F17+G17=0,"",G17/(F17+G17))</f>
        <v>0.2004662004662</v>
      </c>
      <c r="Q17" s="11" t="n">
        <f aca="false">IF(C17=0,"",D17/C17)</f>
        <v>0.0130808479872175</v>
      </c>
      <c r="R17" s="11" t="n">
        <f aca="false">IF(L17=0,"",M17/L17)</f>
        <v>0.180795019157088</v>
      </c>
      <c r="S17" s="8" t="n">
        <f aca="false">IF(E16&lt;=0,"",E17/E16-1)</f>
        <v>0.191356590809111</v>
      </c>
      <c r="T17" s="8" t="n">
        <f aca="false">IF(F16=0,"",F17/F16-1)</f>
        <v>0.143333333333333</v>
      </c>
    </row>
    <row r="18" customFormat="false" ht="15" hidden="false" customHeight="false" outlineLevel="0" collapsed="false">
      <c r="A18" s="4" t="n">
        <v>40259</v>
      </c>
      <c r="B18" s="4" t="n">
        <f aca="false">A18+6</f>
        <v>40265</v>
      </c>
      <c r="C18" s="14" t="n">
        <v>171646.37</v>
      </c>
      <c r="D18" s="14" t="n">
        <v>2346.22</v>
      </c>
      <c r="E18" s="14" t="n">
        <f aca="false">C18-D18</f>
        <v>169300.15</v>
      </c>
      <c r="F18" s="10" t="n">
        <v>389</v>
      </c>
      <c r="G18" s="10" t="n">
        <v>89</v>
      </c>
      <c r="H18" s="10" t="n">
        <v>133890</v>
      </c>
      <c r="I18" s="10" t="n">
        <v>316</v>
      </c>
      <c r="J18" s="10" t="n">
        <v>211</v>
      </c>
      <c r="K18" s="10" t="n">
        <f aca="false">I18-J18</f>
        <v>105</v>
      </c>
      <c r="L18" s="10" t="n">
        <v>9093</v>
      </c>
      <c r="M18" s="10" t="n">
        <v>1332</v>
      </c>
      <c r="N18" s="14" t="n">
        <f aca="false">IF(F18=0,"",C18/F18)</f>
        <v>441.250308483291</v>
      </c>
      <c r="O18" s="11" t="n">
        <f aca="false">IF(I18=0,"",J18/I18)</f>
        <v>0.667721518987342</v>
      </c>
      <c r="P18" s="11" t="n">
        <f aca="false">IF(F18+G18=0,"",G18/(F18+G18))</f>
        <v>0.186192468619247</v>
      </c>
      <c r="Q18" s="11" t="n">
        <f aca="false">IF(C18=0,"",D18/C18)</f>
        <v>0.0136689170880806</v>
      </c>
      <c r="R18" s="11" t="n">
        <f aca="false">IF(L18=0,"",M18/L18)</f>
        <v>0.146486308149126</v>
      </c>
      <c r="S18" s="8" t="n">
        <f aca="false">IF(E17&lt;=0,"",E18/E17-1)</f>
        <v>0.0432961350010446</v>
      </c>
      <c r="T18" s="8" t="n">
        <f aca="false">IF(F17=0,"",F18/F17-1)</f>
        <v>0.134110787172012</v>
      </c>
    </row>
    <row r="19" customFormat="false" ht="15" hidden="false" customHeight="false" outlineLevel="0" collapsed="false">
      <c r="A19" s="4" t="n">
        <v>40266</v>
      </c>
      <c r="B19" s="4" t="n">
        <f aca="false">A19+6</f>
        <v>40272</v>
      </c>
      <c r="C19" s="14" t="n">
        <v>155754.56</v>
      </c>
      <c r="D19" s="14" t="n">
        <v>1536.21</v>
      </c>
      <c r="E19" s="14" t="n">
        <f aca="false">C19-D19</f>
        <v>154218.35</v>
      </c>
      <c r="F19" s="10" t="n">
        <v>307</v>
      </c>
      <c r="G19" s="10" t="n">
        <v>57</v>
      </c>
      <c r="H19" s="10" t="n">
        <v>75192</v>
      </c>
      <c r="I19" s="10" t="n">
        <v>213</v>
      </c>
      <c r="J19" s="10" t="n">
        <v>139</v>
      </c>
      <c r="K19" s="10" t="n">
        <f aca="false">I19-J19</f>
        <v>74</v>
      </c>
      <c r="L19" s="10" t="n">
        <v>7217</v>
      </c>
      <c r="M19" s="10" t="n">
        <v>1852</v>
      </c>
      <c r="N19" s="14" t="n">
        <f aca="false">IF(F19=0,"",C19/F19)</f>
        <v>507.343843648208</v>
      </c>
      <c r="O19" s="11" t="n">
        <f aca="false">IF(I19=0,"",J19/I19)</f>
        <v>0.652582159624413</v>
      </c>
      <c r="P19" s="11" t="n">
        <f aca="false">IF(F19+G19=0,"",G19/(F19+G19))</f>
        <v>0.156593406593407</v>
      </c>
      <c r="Q19" s="11" t="n">
        <f aca="false">IF(C19=0,"",D19/C19)</f>
        <v>0.00986301781469512</v>
      </c>
      <c r="R19" s="11" t="n">
        <f aca="false">IF(L19=0,"",M19/L19)</f>
        <v>0.256616322571706</v>
      </c>
      <c r="S19" s="8" t="n">
        <f aca="false">IF(E18&lt;=0,"",E19/E18-1)</f>
        <v>-0.0890832051832204</v>
      </c>
      <c r="T19" s="8" t="n">
        <f aca="false">IF(F18=0,"",F19/F18-1)</f>
        <v>-0.210796915167095</v>
      </c>
    </row>
    <row r="20" customFormat="false" ht="15" hidden="false" customHeight="false" outlineLevel="0" collapsed="false">
      <c r="A20" s="4" t="n">
        <v>40273</v>
      </c>
      <c r="B20" s="4" t="n">
        <f aca="false">A20+6</f>
        <v>40279</v>
      </c>
      <c r="C20" s="14" t="n">
        <v>137102.96</v>
      </c>
      <c r="D20" s="14" t="n">
        <v>1139.45</v>
      </c>
      <c r="E20" s="14" t="n">
        <f aca="false">C20-D20</f>
        <v>135963.51</v>
      </c>
      <c r="F20" s="10" t="n">
        <v>294</v>
      </c>
      <c r="G20" s="10" t="n">
        <v>20</v>
      </c>
      <c r="H20" s="10" t="n">
        <v>83959</v>
      </c>
      <c r="I20" s="10" t="n">
        <v>228</v>
      </c>
      <c r="J20" s="10" t="n">
        <v>158</v>
      </c>
      <c r="K20" s="10" t="n">
        <f aca="false">I20-J20</f>
        <v>70</v>
      </c>
      <c r="L20" s="10" t="n">
        <v>6348</v>
      </c>
      <c r="M20" s="10" t="n">
        <v>1129</v>
      </c>
      <c r="N20" s="14" t="n">
        <f aca="false">IF(F20=0,"",C20/F20)</f>
        <v>466.336598639456</v>
      </c>
      <c r="O20" s="11" t="n">
        <f aca="false">IF(I20=0,"",J20/I20)</f>
        <v>0.692982456140351</v>
      </c>
      <c r="P20" s="11" t="n">
        <f aca="false">IF(F20+G20=0,"",G20/(F20+G20))</f>
        <v>0.0636942675159236</v>
      </c>
      <c r="Q20" s="11" t="n">
        <f aca="false">IF(C20=0,"",D20/C20)</f>
        <v>0.00831090736480088</v>
      </c>
      <c r="R20" s="11" t="n">
        <f aca="false">IF(L20=0,"",M20/L20)</f>
        <v>0.177851291745432</v>
      </c>
      <c r="S20" s="8" t="n">
        <f aca="false">IF(E19&lt;=0,"",E20/E19-1)</f>
        <v>-0.118370090200032</v>
      </c>
      <c r="T20" s="8" t="n">
        <f aca="false">IF(F19=0,"",F20/F19-1)</f>
        <v>-0.0423452768729642</v>
      </c>
    </row>
    <row r="21" customFormat="false" ht="15" hidden="false" customHeight="false" outlineLevel="0" collapsed="false">
      <c r="A21" s="4" t="n">
        <v>40280</v>
      </c>
      <c r="B21" s="4" t="n">
        <f aca="false">A21+6</f>
        <v>40286</v>
      </c>
      <c r="C21" s="14" t="n">
        <v>141839.23</v>
      </c>
      <c r="D21" s="14" t="n">
        <v>4490.93</v>
      </c>
      <c r="E21" s="14" t="n">
        <f aca="false">C21-D21</f>
        <v>137348.3</v>
      </c>
      <c r="F21" s="10" t="n">
        <v>299</v>
      </c>
      <c r="G21" s="10" t="n">
        <v>95</v>
      </c>
      <c r="H21" s="10" t="n">
        <v>82072</v>
      </c>
      <c r="I21" s="10" t="n">
        <v>240</v>
      </c>
      <c r="J21" s="10" t="n">
        <v>179</v>
      </c>
      <c r="K21" s="10" t="n">
        <f aca="false">I21-J21</f>
        <v>61</v>
      </c>
      <c r="L21" s="10" t="n">
        <v>6586</v>
      </c>
      <c r="M21" s="10" t="n">
        <v>146</v>
      </c>
      <c r="N21" s="14" t="n">
        <f aca="false">IF(F21=0,"",C21/F21)</f>
        <v>474.378695652174</v>
      </c>
      <c r="O21" s="11" t="n">
        <f aca="false">IF(I21=0,"",J21/I21)</f>
        <v>0.745833333333333</v>
      </c>
      <c r="P21" s="11" t="n">
        <f aca="false">IF(F21+G21=0,"",G21/(F21+G21))</f>
        <v>0.241116751269036</v>
      </c>
      <c r="Q21" s="11" t="n">
        <f aca="false">IF(C21=0,"",D21/C21)</f>
        <v>0.0316621149170085</v>
      </c>
      <c r="R21" s="11" t="n">
        <f aca="false">IF(L21=0,"",M21/L21)</f>
        <v>0.0221682356513817</v>
      </c>
      <c r="S21" s="8" t="n">
        <f aca="false">IF(E20&lt;=0,"",E21/E20-1)</f>
        <v>0.0101850121403899</v>
      </c>
      <c r="T21" s="8" t="n">
        <f aca="false">IF(F20=0,"",F21/F20-1)</f>
        <v>0.0170068027210883</v>
      </c>
    </row>
    <row r="22" customFormat="false" ht="15" hidden="false" customHeight="false" outlineLevel="0" collapsed="false">
      <c r="A22" s="4" t="n">
        <v>40287</v>
      </c>
      <c r="B22" s="4" t="n">
        <f aca="false">A22+6</f>
        <v>40293</v>
      </c>
      <c r="C22" s="14" t="n">
        <v>164763.74</v>
      </c>
      <c r="D22" s="14" t="n">
        <v>2714.21</v>
      </c>
      <c r="E22" s="14" t="n">
        <f aca="false">C22-D22</f>
        <v>162049.53</v>
      </c>
      <c r="F22" s="10" t="n">
        <v>383</v>
      </c>
      <c r="G22" s="10" t="n">
        <v>76</v>
      </c>
      <c r="H22" s="10" t="n">
        <v>86141</v>
      </c>
      <c r="I22" s="10" t="n">
        <v>286</v>
      </c>
      <c r="J22" s="10" t="n">
        <v>223</v>
      </c>
      <c r="K22" s="10" t="n">
        <f aca="false">I22-J22</f>
        <v>63</v>
      </c>
      <c r="L22" s="10" t="n">
        <v>9653</v>
      </c>
      <c r="M22" s="10" t="n">
        <v>2833</v>
      </c>
      <c r="N22" s="14" t="n">
        <f aca="false">IF(F22=0,"",C22/F22)</f>
        <v>430.192532637076</v>
      </c>
      <c r="O22" s="11" t="n">
        <f aca="false">IF(I22=0,"",J22/I22)</f>
        <v>0.77972027972028</v>
      </c>
      <c r="P22" s="11" t="n">
        <f aca="false">IF(F22+G22=0,"",G22/(F22+G22))</f>
        <v>0.16557734204793</v>
      </c>
      <c r="Q22" s="11" t="n">
        <f aca="false">IF(C22=0,"",D22/C22)</f>
        <v>0.016473345409615</v>
      </c>
      <c r="R22" s="11" t="n">
        <f aca="false">IF(L22=0,"",M22/L22)</f>
        <v>0.293483891018336</v>
      </c>
      <c r="S22" s="8" t="n">
        <f aca="false">IF(E21&lt;=0,"",E22/E21-1)</f>
        <v>0.179843725768721</v>
      </c>
      <c r="T22" s="8" t="n">
        <f aca="false">IF(F21=0,"",F22/F21-1)</f>
        <v>0.280936454849498</v>
      </c>
    </row>
    <row r="23" customFormat="false" ht="15" hidden="false" customHeight="false" outlineLevel="0" collapsed="false">
      <c r="A23" s="4" t="n">
        <v>40294</v>
      </c>
      <c r="B23" s="4" t="n">
        <f aca="false">A23+6</f>
        <v>40300</v>
      </c>
      <c r="C23" s="14" t="n">
        <v>184841.87</v>
      </c>
      <c r="D23" s="14" t="n">
        <v>1550.23</v>
      </c>
      <c r="E23" s="14" t="n">
        <f aca="false">C23-D23</f>
        <v>183291.64</v>
      </c>
      <c r="F23" s="10" t="n">
        <v>422</v>
      </c>
      <c r="G23" s="10" t="n">
        <v>69</v>
      </c>
      <c r="H23" s="10" t="n">
        <v>103002</v>
      </c>
      <c r="I23" s="10" t="n">
        <v>326</v>
      </c>
      <c r="J23" s="10" t="n">
        <v>237</v>
      </c>
      <c r="K23" s="10" t="n">
        <f aca="false">I23-J23</f>
        <v>89</v>
      </c>
      <c r="L23" s="10" t="n">
        <v>9249</v>
      </c>
      <c r="M23" s="10" t="n">
        <v>1609</v>
      </c>
      <c r="N23" s="14" t="n">
        <f aca="false">IF(F23=0,"",C23/F23)</f>
        <v>438.013909952607</v>
      </c>
      <c r="O23" s="11" t="n">
        <f aca="false">IF(I23=0,"",J23/I23)</f>
        <v>0.726993865030675</v>
      </c>
      <c r="P23" s="11" t="n">
        <f aca="false">IF(F23+G23=0,"",G23/(F23+G23))</f>
        <v>0.140529531568228</v>
      </c>
      <c r="Q23" s="11" t="n">
        <f aca="false">IF(C23=0,"",D23/C23)</f>
        <v>0.00838679028728718</v>
      </c>
      <c r="R23" s="11" t="n">
        <f aca="false">IF(L23=0,"",M23/L23)</f>
        <v>0.173964752946264</v>
      </c>
      <c r="S23" s="8" t="n">
        <f aca="false">IF(E22&lt;=0,"",E23/E22-1)</f>
        <v>0.131084058065457</v>
      </c>
      <c r="T23" s="8" t="n">
        <f aca="false">IF(F22=0,"",F23/F22-1)</f>
        <v>0.101827676240209</v>
      </c>
    </row>
    <row r="24" customFormat="false" ht="15" hidden="false" customHeight="false" outlineLevel="0" collapsed="false">
      <c r="A24" s="4" t="n">
        <v>40301</v>
      </c>
      <c r="B24" s="4" t="n">
        <f aca="false">A24+6</f>
        <v>40307</v>
      </c>
      <c r="C24" s="14" t="n">
        <v>160019.28</v>
      </c>
      <c r="D24" s="14" t="n">
        <v>3829.79</v>
      </c>
      <c r="E24" s="14" t="n">
        <f aca="false">C24-D24</f>
        <v>156189.49</v>
      </c>
      <c r="F24" s="10" t="n">
        <v>342</v>
      </c>
      <c r="G24" s="10" t="n">
        <v>93</v>
      </c>
      <c r="H24" s="10" t="n">
        <v>92766</v>
      </c>
      <c r="I24" s="10" t="n">
        <v>257</v>
      </c>
      <c r="J24" s="10" t="n">
        <v>202</v>
      </c>
      <c r="K24" s="10" t="n">
        <f aca="false">I24-J24</f>
        <v>55</v>
      </c>
      <c r="L24" s="10" t="n">
        <v>7891</v>
      </c>
      <c r="M24" s="10" t="n">
        <v>1311</v>
      </c>
      <c r="N24" s="14" t="n">
        <f aca="false">IF(F24=0,"",C24/F24)</f>
        <v>467.892631578947</v>
      </c>
      <c r="O24" s="11" t="n">
        <f aca="false">IF(I24=0,"",J24/I24)</f>
        <v>0.785992217898833</v>
      </c>
      <c r="P24" s="11" t="n">
        <f aca="false">IF(F24+G24=0,"",G24/(F24+G24))</f>
        <v>0.213793103448276</v>
      </c>
      <c r="Q24" s="11" t="n">
        <f aca="false">IF(C24=0,"",D24/C24)</f>
        <v>0.0239333035369238</v>
      </c>
      <c r="R24" s="11" t="n">
        <f aca="false">IF(L24=0,"",M24/L24)</f>
        <v>0.166138638955772</v>
      </c>
      <c r="S24" s="8" t="n">
        <f aca="false">IF(E23&lt;=0,"",E24/E23-1)</f>
        <v>-0.147863535947411</v>
      </c>
      <c r="T24" s="8" t="n">
        <f aca="false">IF(F23=0,"",F24/F23-1)</f>
        <v>-0.18957345971564</v>
      </c>
    </row>
    <row r="25" customFormat="false" ht="15" hidden="false" customHeight="false" outlineLevel="0" collapsed="false">
      <c r="A25" s="4" t="n">
        <v>40308</v>
      </c>
      <c r="B25" s="4" t="n">
        <f aca="false">A25+6</f>
        <v>40314</v>
      </c>
      <c r="C25" s="14" t="n">
        <v>168283.34</v>
      </c>
      <c r="D25" s="14" t="n">
        <v>22693.83</v>
      </c>
      <c r="E25" s="14" t="n">
        <f aca="false">C25-D25</f>
        <v>145589.51</v>
      </c>
      <c r="F25" s="10" t="n">
        <v>363</v>
      </c>
      <c r="G25" s="10" t="n">
        <v>114</v>
      </c>
      <c r="H25" s="10" t="n">
        <v>107589</v>
      </c>
      <c r="I25" s="10" t="n">
        <v>296</v>
      </c>
      <c r="J25" s="10" t="n">
        <v>229</v>
      </c>
      <c r="K25" s="10" t="n">
        <f aca="false">I25-J25</f>
        <v>67</v>
      </c>
      <c r="L25" s="10" t="n">
        <v>7993</v>
      </c>
      <c r="M25" s="10" t="n">
        <v>1176</v>
      </c>
      <c r="N25" s="14" t="n">
        <f aca="false">IF(F25=0,"",C25/F25)</f>
        <v>463.590468319559</v>
      </c>
      <c r="O25" s="11" t="n">
        <f aca="false">IF(I25=0,"",J25/I25)</f>
        <v>0.773648648648649</v>
      </c>
      <c r="P25" s="11" t="n">
        <f aca="false">IF(F25+G25=0,"",G25/(F25+G25))</f>
        <v>0.238993710691824</v>
      </c>
      <c r="Q25" s="11" t="n">
        <f aca="false">IF(C25=0,"",D25/C25)</f>
        <v>0.134854882247999</v>
      </c>
      <c r="R25" s="11" t="n">
        <f aca="false">IF(L25=0,"",M25/L25)</f>
        <v>0.14712873764544</v>
      </c>
      <c r="S25" s="8" t="n">
        <f aca="false">IF(E24&lt;=0,"",E25/E24-1)</f>
        <v>-0.0678661541183083</v>
      </c>
      <c r="T25" s="8" t="n">
        <f aca="false">IF(F24=0,"",F25/F24-1)</f>
        <v>0.0614035087719298</v>
      </c>
    </row>
    <row r="26" customFormat="false" ht="15" hidden="false" customHeight="false" outlineLevel="0" collapsed="false">
      <c r="A26" s="4" t="n">
        <v>40315</v>
      </c>
      <c r="B26" s="4" t="n">
        <f aca="false">A26+6</f>
        <v>40321</v>
      </c>
      <c r="C26" s="14" t="n">
        <v>148059.4</v>
      </c>
      <c r="D26" s="14" t="n">
        <v>4614.3</v>
      </c>
      <c r="E26" s="14" t="n">
        <f aca="false">C26-D26</f>
        <v>143445.1</v>
      </c>
      <c r="F26" s="10" t="n">
        <v>339</v>
      </c>
      <c r="G26" s="10" t="n">
        <v>88</v>
      </c>
      <c r="H26" s="10" t="n">
        <v>85402</v>
      </c>
      <c r="I26" s="10" t="n">
        <v>266</v>
      </c>
      <c r="J26" s="10" t="n">
        <v>208</v>
      </c>
      <c r="K26" s="10" t="n">
        <f aca="false">I26-J26</f>
        <v>58</v>
      </c>
      <c r="L26" s="10" t="n">
        <v>8062</v>
      </c>
      <c r="M26" s="10" t="n">
        <v>1121</v>
      </c>
      <c r="N26" s="14" t="n">
        <f aca="false">IF(F26=0,"",C26/F26)</f>
        <v>436.753392330383</v>
      </c>
      <c r="O26" s="11" t="n">
        <f aca="false">IF(I26=0,"",J26/I26)</f>
        <v>0.781954887218045</v>
      </c>
      <c r="P26" s="11" t="n">
        <f aca="false">IF(F26+G26=0,"",G26/(F26+G26))</f>
        <v>0.206088992974239</v>
      </c>
      <c r="Q26" s="11" t="n">
        <f aca="false">IF(C26=0,"",D26/C26)</f>
        <v>0.0311651945097711</v>
      </c>
      <c r="R26" s="11" t="n">
        <f aca="false">IF(L26=0,"",M26/L26)</f>
        <v>0.139047382783428</v>
      </c>
      <c r="S26" s="8" t="n">
        <f aca="false">IF(E25&lt;=0,"",E26/E25-1)</f>
        <v>-0.0147291518461735</v>
      </c>
      <c r="T26" s="8" t="n">
        <f aca="false">IF(F25=0,"",F26/F25-1)</f>
        <v>-0.0661157024793388</v>
      </c>
    </row>
    <row r="27" customFormat="false" ht="15" hidden="false" customHeight="false" outlineLevel="0" collapsed="false">
      <c r="A27" s="4" t="n">
        <v>40322</v>
      </c>
      <c r="B27" s="4" t="n">
        <f aca="false">A27+6</f>
        <v>40328</v>
      </c>
      <c r="C27" s="14" t="n">
        <v>154838.84</v>
      </c>
      <c r="D27" s="14" t="n">
        <v>6000.97</v>
      </c>
      <c r="E27" s="14" t="n">
        <f aca="false">C27-D27</f>
        <v>148837.87</v>
      </c>
      <c r="F27" s="10" t="n">
        <v>400</v>
      </c>
      <c r="G27" s="10" t="n">
        <v>91</v>
      </c>
      <c r="H27" s="10" t="n">
        <v>103388</v>
      </c>
      <c r="I27" s="10" t="n">
        <v>310</v>
      </c>
      <c r="J27" s="10" t="n">
        <v>244</v>
      </c>
      <c r="K27" s="10" t="n">
        <f aca="false">I27-J27</f>
        <v>66</v>
      </c>
      <c r="L27" s="10" t="n">
        <v>8451</v>
      </c>
      <c r="M27" s="10" t="n">
        <v>1466</v>
      </c>
      <c r="N27" s="14" t="n">
        <f aca="false">IF(F27=0,"",C27/F27)</f>
        <v>387.0971</v>
      </c>
      <c r="O27" s="11" t="n">
        <f aca="false">IF(I27=0,"",J27/I27)</f>
        <v>0.787096774193548</v>
      </c>
      <c r="P27" s="11" t="n">
        <f aca="false">IF(F27+G27=0,"",G27/(F27+G27))</f>
        <v>0.185336048879837</v>
      </c>
      <c r="Q27" s="11" t="n">
        <f aca="false">IF(C27=0,"",D27/C27)</f>
        <v>0.0387562319635048</v>
      </c>
      <c r="R27" s="11" t="n">
        <f aca="false">IF(L27=0,"",M27/L27)</f>
        <v>0.173470595195835</v>
      </c>
      <c r="S27" s="8" t="n">
        <f aca="false">IF(E26&lt;=0,"",E27/E26-1)</f>
        <v>0.0375946616510428</v>
      </c>
      <c r="T27" s="8" t="n">
        <f aca="false">IF(F26=0,"",F27/F26-1)</f>
        <v>0.179941002949853</v>
      </c>
    </row>
    <row r="28" customFormat="false" ht="15" hidden="false" customHeight="false" outlineLevel="0" collapsed="false">
      <c r="A28" s="4" t="n">
        <v>40329</v>
      </c>
      <c r="B28" s="4" t="n">
        <f aca="false">A28+6</f>
        <v>40335</v>
      </c>
      <c r="C28" s="14" t="n">
        <v>106601.91</v>
      </c>
      <c r="D28" s="14" t="n">
        <v>1171.5</v>
      </c>
      <c r="E28" s="14" t="n">
        <f aca="false">C28-D28</f>
        <v>105430.41</v>
      </c>
      <c r="F28" s="10" t="n">
        <v>276</v>
      </c>
      <c r="G28" s="10" t="n">
        <v>54</v>
      </c>
      <c r="H28" s="10" t="n">
        <v>59885</v>
      </c>
      <c r="I28" s="10" t="n">
        <v>205</v>
      </c>
      <c r="J28" s="10" t="n">
        <v>157</v>
      </c>
      <c r="K28" s="10" t="n">
        <f aca="false">I28-J28</f>
        <v>48</v>
      </c>
      <c r="L28" s="10" t="n">
        <v>7231</v>
      </c>
      <c r="M28" s="10" t="n">
        <v>1755</v>
      </c>
      <c r="N28" s="14" t="n">
        <f aca="false">IF(F28=0,"",C28/F28)</f>
        <v>386.238804347826</v>
      </c>
      <c r="O28" s="11" t="n">
        <f aca="false">IF(I28=0,"",J28/I28)</f>
        <v>0.765853658536585</v>
      </c>
      <c r="P28" s="11" t="n">
        <f aca="false">IF(F28+G28=0,"",G28/(F28+G28))</f>
        <v>0.163636363636364</v>
      </c>
      <c r="Q28" s="11" t="n">
        <f aca="false">IF(C28=0,"",D28/C28)</f>
        <v>0.0109894841471415</v>
      </c>
      <c r="R28" s="11" t="n">
        <f aca="false">IF(L28=0,"",M28/L28)</f>
        <v>0.242705020052552</v>
      </c>
      <c r="S28" s="8" t="n">
        <f aca="false">IF(E27&lt;=0,"",E28/E27-1)</f>
        <v>-0.291642577255372</v>
      </c>
      <c r="T28" s="8" t="n">
        <f aca="false">IF(F27=0,"",F28/F27-1)</f>
        <v>-0.31</v>
      </c>
    </row>
    <row r="29" customFormat="false" ht="15" hidden="false" customHeight="false" outlineLevel="0" collapsed="false">
      <c r="A29" s="4" t="n">
        <v>40336</v>
      </c>
      <c r="B29" s="4" t="n">
        <f aca="false">A29+6</f>
        <v>40342</v>
      </c>
      <c r="C29" s="14" t="n">
        <v>210288.29</v>
      </c>
      <c r="D29" s="14" t="n">
        <v>8631.37</v>
      </c>
      <c r="E29" s="14" t="n">
        <f aca="false">C29-D29</f>
        <v>201656.92</v>
      </c>
      <c r="F29" s="10" t="n">
        <v>460</v>
      </c>
      <c r="G29" s="10" t="n">
        <v>86</v>
      </c>
      <c r="H29" s="10" t="n">
        <v>122796</v>
      </c>
      <c r="I29" s="10" t="n">
        <v>365</v>
      </c>
      <c r="J29" s="10" t="n">
        <v>290</v>
      </c>
      <c r="K29" s="10" t="n">
        <f aca="false">I29-J29</f>
        <v>75</v>
      </c>
      <c r="L29" s="10" t="n">
        <v>10022</v>
      </c>
      <c r="M29" s="10" t="n">
        <v>1408</v>
      </c>
      <c r="N29" s="14" t="n">
        <f aca="false">IF(F29=0,"",C29/F29)</f>
        <v>457.148456521739</v>
      </c>
      <c r="O29" s="11" t="n">
        <f aca="false">IF(I29=0,"",J29/I29)</f>
        <v>0.794520547945205</v>
      </c>
      <c r="P29" s="11" t="n">
        <f aca="false">IF(F29+G29=0,"",G29/(F29+G29))</f>
        <v>0.157509157509158</v>
      </c>
      <c r="Q29" s="11" t="n">
        <f aca="false">IF(C29=0,"",D29/C29)</f>
        <v>0.0410454143690074</v>
      </c>
      <c r="R29" s="11" t="n">
        <f aca="false">IF(L29=0,"",M29/L29)</f>
        <v>0.140490919976053</v>
      </c>
      <c r="S29" s="8" t="n">
        <f aca="false">IF(E28&lt;=0,"",E29/E28-1)</f>
        <v>0.912701657899272</v>
      </c>
      <c r="T29" s="8" t="n">
        <f aca="false">IF(F28=0,"",F29/F28-1)</f>
        <v>0.666666666666667</v>
      </c>
    </row>
    <row r="30" customFormat="false" ht="15" hidden="false" customHeight="false" outlineLevel="0" collapsed="false">
      <c r="A30" s="4" t="n">
        <v>40343</v>
      </c>
      <c r="B30" s="4" t="n">
        <f aca="false">A30+6</f>
        <v>40349</v>
      </c>
      <c r="C30" s="14" t="n">
        <v>135961.33</v>
      </c>
      <c r="D30" s="14" t="n">
        <v>1870.4</v>
      </c>
      <c r="E30" s="14" t="n">
        <f aca="false">C30-D30</f>
        <v>134090.93</v>
      </c>
      <c r="F30" s="10" t="n">
        <v>336</v>
      </c>
      <c r="G30" s="10" t="n">
        <v>63</v>
      </c>
      <c r="H30" s="10" t="n">
        <v>81762</v>
      </c>
      <c r="I30" s="10" t="n">
        <v>264</v>
      </c>
      <c r="J30" s="10" t="n">
        <v>206</v>
      </c>
      <c r="K30" s="10" t="n">
        <f aca="false">I30-J30</f>
        <v>58</v>
      </c>
      <c r="L30" s="10" t="n">
        <v>7964</v>
      </c>
      <c r="M30" s="10" t="n">
        <v>1328</v>
      </c>
      <c r="N30" s="14" t="n">
        <f aca="false">IF(F30=0,"",C30/F30)</f>
        <v>404.64681547619</v>
      </c>
      <c r="O30" s="11" t="n">
        <f aca="false">IF(I30=0,"",J30/I30)</f>
        <v>0.78030303030303</v>
      </c>
      <c r="P30" s="11" t="n">
        <f aca="false">IF(F30+G30=0,"",G30/(F30+G30))</f>
        <v>0.157894736842105</v>
      </c>
      <c r="Q30" s="11" t="n">
        <f aca="false">IF(C30=0,"",D30/C30)</f>
        <v>0.013756852775712</v>
      </c>
      <c r="R30" s="11" t="n">
        <f aca="false">IF(L30=0,"",M30/L30)</f>
        <v>0.166750376695128</v>
      </c>
      <c r="S30" s="8" t="n">
        <f aca="false">IF(E29&lt;=0,"",E30/E29-1)</f>
        <v>-0.335054160303549</v>
      </c>
      <c r="T30" s="8" t="n">
        <f aca="false">IF(F29=0,"",F30/F29-1)</f>
        <v>-0.269565217391304</v>
      </c>
    </row>
    <row r="31" customFormat="false" ht="15" hidden="false" customHeight="false" outlineLevel="0" collapsed="false">
      <c r="A31" s="4" t="n">
        <v>40350</v>
      </c>
      <c r="B31" s="4" t="n">
        <f aca="false">A31+6</f>
        <v>40356</v>
      </c>
      <c r="C31" s="14" t="n">
        <v>122297.2</v>
      </c>
      <c r="D31" s="14" t="n">
        <v>2799.9</v>
      </c>
      <c r="E31" s="14" t="n">
        <f aca="false">C31-D31</f>
        <v>119497.3</v>
      </c>
      <c r="F31" s="10" t="n">
        <v>323</v>
      </c>
      <c r="G31" s="10" t="n">
        <v>46</v>
      </c>
      <c r="H31" s="10" t="n">
        <v>65363</v>
      </c>
      <c r="I31" s="10" t="n">
        <v>244</v>
      </c>
      <c r="J31" s="10" t="n">
        <v>191</v>
      </c>
      <c r="K31" s="10" t="n">
        <f aca="false">I31-J31</f>
        <v>53</v>
      </c>
      <c r="L31" s="10" t="n">
        <v>7821</v>
      </c>
      <c r="M31" s="10" t="n">
        <v>2117</v>
      </c>
      <c r="N31" s="14" t="n">
        <f aca="false">IF(F31=0,"",C31/F31)</f>
        <v>378.629102167183</v>
      </c>
      <c r="O31" s="11" t="n">
        <f aca="false">IF(I31=0,"",J31/I31)</f>
        <v>0.782786885245902</v>
      </c>
      <c r="P31" s="11" t="n">
        <f aca="false">IF(F31+G31=0,"",G31/(F31+G31))</f>
        <v>0.124661246612466</v>
      </c>
      <c r="Q31" s="11" t="n">
        <f aca="false">IF(C31=0,"",D31/C31)</f>
        <v>0.022894228158944</v>
      </c>
      <c r="R31" s="11" t="n">
        <f aca="false">IF(L31=0,"",M31/L31)</f>
        <v>0.2706814985296</v>
      </c>
      <c r="S31" s="8" t="n">
        <f aca="false">IF(E30&lt;=0,"",E31/E30-1)</f>
        <v>-0.108833833876758</v>
      </c>
      <c r="T31" s="8" t="n">
        <f aca="false">IF(F30=0,"",F31/F30-1)</f>
        <v>-0.0386904761904762</v>
      </c>
    </row>
    <row r="32" customFormat="false" ht="15" hidden="false" customHeight="false" outlineLevel="0" collapsed="false">
      <c r="A32" s="4" t="n">
        <v>40357</v>
      </c>
      <c r="B32" s="4" t="n">
        <f aca="false">A32+6</f>
        <v>40363</v>
      </c>
      <c r="C32" s="14" t="n">
        <v>178135.07</v>
      </c>
      <c r="D32" s="14" t="n">
        <v>12331.91</v>
      </c>
      <c r="E32" s="14" t="n">
        <f aca="false">C32-D32</f>
        <v>165803.16</v>
      </c>
      <c r="F32" s="10" t="n">
        <v>366</v>
      </c>
      <c r="G32" s="10" t="n">
        <v>87</v>
      </c>
      <c r="H32" s="10" t="n">
        <v>106891</v>
      </c>
      <c r="I32" s="10" t="n">
        <v>308</v>
      </c>
      <c r="J32" s="10" t="n">
        <v>247</v>
      </c>
      <c r="K32" s="10" t="n">
        <f aca="false">I32-J32</f>
        <v>61</v>
      </c>
      <c r="L32" s="10" t="n">
        <v>8627</v>
      </c>
      <c r="M32" s="10" t="n">
        <v>1164</v>
      </c>
      <c r="N32" s="14" t="n">
        <f aca="false">IF(F32=0,"",C32/F32)</f>
        <v>486.707841530055</v>
      </c>
      <c r="O32" s="11" t="n">
        <f aca="false">IF(I32=0,"",J32/I32)</f>
        <v>0.801948051948052</v>
      </c>
      <c r="P32" s="11" t="n">
        <f aca="false">IF(F32+G32=0,"",G32/(F32+G32))</f>
        <v>0.19205298013245</v>
      </c>
      <c r="Q32" s="11" t="n">
        <f aca="false">IF(C32=0,"",D32/C32)</f>
        <v>0.0692278617568118</v>
      </c>
      <c r="R32" s="11" t="n">
        <f aca="false">IF(L32=0,"",M32/L32)</f>
        <v>0.134925234728179</v>
      </c>
      <c r="S32" s="8" t="n">
        <f aca="false">IF(E31&lt;=0,"",E32/E31-1)</f>
        <v>0.387505491755881</v>
      </c>
      <c r="T32" s="8" t="n">
        <f aca="false">IF(F31=0,"",F32/F31-1)</f>
        <v>0.13312693498452</v>
      </c>
    </row>
    <row r="33" customFormat="false" ht="15" hidden="false" customHeight="false" outlineLevel="0" collapsed="false">
      <c r="A33" s="4" t="n">
        <v>40364</v>
      </c>
      <c r="B33" s="4" t="n">
        <f aca="false">A33+6</f>
        <v>40370</v>
      </c>
      <c r="C33" s="14" t="n">
        <v>150573</v>
      </c>
      <c r="D33" s="14" t="n">
        <v>5035.24</v>
      </c>
      <c r="E33" s="14" t="n">
        <f aca="false">C33-D33</f>
        <v>145537.76</v>
      </c>
      <c r="F33" s="10" t="n">
        <v>347</v>
      </c>
      <c r="G33" s="10" t="n">
        <v>60</v>
      </c>
      <c r="H33" s="10" t="n">
        <v>74854</v>
      </c>
      <c r="I33" s="10" t="n">
        <v>266</v>
      </c>
      <c r="J33" s="10" t="n">
        <v>230</v>
      </c>
      <c r="K33" s="10" t="n">
        <f aca="false">I33-J33</f>
        <v>36</v>
      </c>
      <c r="L33" s="10" t="n">
        <v>7504</v>
      </c>
      <c r="M33" s="10" t="n">
        <v>1630</v>
      </c>
      <c r="N33" s="14" t="n">
        <f aca="false">IF(F33=0,"",C33/F33)</f>
        <v>433.92795389049</v>
      </c>
      <c r="O33" s="11" t="n">
        <f aca="false">IF(I33=0,"",J33/I33)</f>
        <v>0.864661654135338</v>
      </c>
      <c r="P33" s="11" t="n">
        <f aca="false">IF(F33+G33=0,"",G33/(F33+G33))</f>
        <v>0.147420147420147</v>
      </c>
      <c r="Q33" s="11" t="n">
        <f aca="false">IF(C33=0,"",D33/C33)</f>
        <v>0.0334405238655005</v>
      </c>
      <c r="R33" s="11" t="n">
        <f aca="false">IF(L33=0,"",M33/L33)</f>
        <v>0.217217484008529</v>
      </c>
      <c r="S33" s="8" t="n">
        <f aca="false">IF(E32&lt;=0,"",E33/E32-1)</f>
        <v>-0.122225656012829</v>
      </c>
      <c r="T33" s="8" t="n">
        <f aca="false">IF(F32=0,"",F33/F32-1)</f>
        <v>-0.0519125683060109</v>
      </c>
    </row>
    <row r="34" customFormat="false" ht="15" hidden="false" customHeight="false" outlineLevel="0" collapsed="false">
      <c r="A34" s="4" t="n">
        <v>40371</v>
      </c>
      <c r="B34" s="4" t="n">
        <f aca="false">A34+6</f>
        <v>40377</v>
      </c>
      <c r="C34" s="14" t="n">
        <v>156577.73</v>
      </c>
      <c r="D34" s="14" t="n">
        <v>4275.34</v>
      </c>
      <c r="E34" s="14" t="n">
        <f aca="false">C34-D34</f>
        <v>152302.39</v>
      </c>
      <c r="F34" s="10" t="n">
        <v>350</v>
      </c>
      <c r="G34" s="10" t="n">
        <v>96</v>
      </c>
      <c r="H34" s="10" t="n">
        <v>84874</v>
      </c>
      <c r="I34" s="10" t="n">
        <v>261</v>
      </c>
      <c r="J34" s="10" t="n">
        <v>220</v>
      </c>
      <c r="K34" s="10" t="n">
        <f aca="false">I34-J34</f>
        <v>41</v>
      </c>
      <c r="L34" s="10" t="n">
        <v>7144</v>
      </c>
      <c r="M34" s="10" t="n">
        <v>1295</v>
      </c>
      <c r="N34" s="14" t="n">
        <f aca="false">IF(F34=0,"",C34/F34)</f>
        <v>447.364942857143</v>
      </c>
      <c r="O34" s="11" t="n">
        <f aca="false">IF(I34=0,"",J34/I34)</f>
        <v>0.842911877394636</v>
      </c>
      <c r="P34" s="11" t="n">
        <f aca="false">IF(F34+G34=0,"",G34/(F34+G34))</f>
        <v>0.2152466367713</v>
      </c>
      <c r="Q34" s="11" t="n">
        <f aca="false">IF(C34=0,"",D34/C34)</f>
        <v>0.0273049047268727</v>
      </c>
      <c r="R34" s="11" t="n">
        <f aca="false">IF(L34=0,"",M34/L34)</f>
        <v>0.181270996640538</v>
      </c>
      <c r="S34" s="8" t="n">
        <f aca="false">IF(E33&lt;=0,"",E34/E33-1)</f>
        <v>0.0464802399047506</v>
      </c>
      <c r="T34" s="8" t="n">
        <f aca="false">IF(F33=0,"",F34/F33-1)</f>
        <v>0.0086455331412103</v>
      </c>
    </row>
    <row r="35" customFormat="false" ht="15" hidden="false" customHeight="false" outlineLevel="0" collapsed="false">
      <c r="A35" s="4" t="n">
        <v>40378</v>
      </c>
      <c r="B35" s="4" t="n">
        <f aca="false">A35+6</f>
        <v>40384</v>
      </c>
      <c r="C35" s="14" t="n">
        <v>144497.91</v>
      </c>
      <c r="D35" s="14" t="n">
        <v>2690.66</v>
      </c>
      <c r="E35" s="14" t="n">
        <f aca="false">C35-D35</f>
        <v>141807.25</v>
      </c>
      <c r="F35" s="10" t="n">
        <v>347</v>
      </c>
      <c r="G35" s="10" t="n">
        <v>60</v>
      </c>
      <c r="H35" s="10" t="n">
        <v>82521</v>
      </c>
      <c r="I35" s="10" t="n">
        <v>275</v>
      </c>
      <c r="J35" s="10" t="n">
        <v>233</v>
      </c>
      <c r="K35" s="10" t="n">
        <f aca="false">I35-J35</f>
        <v>42</v>
      </c>
      <c r="L35" s="10" t="n">
        <v>7562</v>
      </c>
      <c r="M35" s="10" t="n">
        <v>1316</v>
      </c>
      <c r="N35" s="14" t="n">
        <f aca="false">IF(F35=0,"",C35/F35)</f>
        <v>416.420489913545</v>
      </c>
      <c r="O35" s="11" t="n">
        <f aca="false">IF(I35=0,"",J35/I35)</f>
        <v>0.847272727272727</v>
      </c>
      <c r="P35" s="11" t="n">
        <f aca="false">IF(F35+G35=0,"",G35/(F35+G35))</f>
        <v>0.147420147420147</v>
      </c>
      <c r="Q35" s="11" t="n">
        <f aca="false">IF(C35=0,"",D35/C35)</f>
        <v>0.0186207537534626</v>
      </c>
      <c r="R35" s="11" t="n">
        <f aca="false">IF(L35=0,"",M35/L35)</f>
        <v>0.174028034911399</v>
      </c>
      <c r="S35" s="8" t="n">
        <f aca="false">IF(E34&lt;=0,"",E35/E34-1)</f>
        <v>-0.068909883817319</v>
      </c>
      <c r="T35" s="8" t="n">
        <f aca="false">IF(F34=0,"",F35/F34-1)</f>
        <v>-0.00857142857142856</v>
      </c>
    </row>
    <row r="36" customFormat="false" ht="15" hidden="false" customHeight="false" outlineLevel="0" collapsed="false">
      <c r="A36" s="4" t="n">
        <v>40385</v>
      </c>
      <c r="B36" s="4" t="n">
        <f aca="false">A36+6</f>
        <v>40391</v>
      </c>
      <c r="C36" s="14" t="n">
        <v>155077.77</v>
      </c>
      <c r="D36" s="14" t="n">
        <v>4868.06</v>
      </c>
      <c r="E36" s="14" t="n">
        <f aca="false">C36-D36</f>
        <v>150209.71</v>
      </c>
      <c r="F36" s="10" t="n">
        <v>344</v>
      </c>
      <c r="G36" s="10" t="n">
        <v>86</v>
      </c>
      <c r="H36" s="10" t="n">
        <v>74522</v>
      </c>
      <c r="I36" s="10" t="n">
        <v>269</v>
      </c>
      <c r="J36" s="10" t="n">
        <v>225</v>
      </c>
      <c r="K36" s="10" t="n">
        <f aca="false">I36-J36</f>
        <v>44</v>
      </c>
      <c r="L36" s="10" t="n">
        <v>7136</v>
      </c>
      <c r="M36" s="10" t="n">
        <v>999</v>
      </c>
      <c r="N36" s="14" t="n">
        <f aca="false">IF(F36=0,"",C36/F36)</f>
        <v>450.807470930233</v>
      </c>
      <c r="O36" s="11" t="n">
        <f aca="false">IF(I36=0,"",J36/I36)</f>
        <v>0.836431226765799</v>
      </c>
      <c r="P36" s="11" t="n">
        <f aca="false">IF(F36+G36=0,"",G36/(F36+G36))</f>
        <v>0.2</v>
      </c>
      <c r="Q36" s="11" t="n">
        <f aca="false">IF(C36=0,"",D36/C36)</f>
        <v>0.0313910884841844</v>
      </c>
      <c r="R36" s="11" t="n">
        <f aca="false">IF(L36=0,"",M36/L36)</f>
        <v>0.139994394618834</v>
      </c>
      <c r="S36" s="8" t="n">
        <f aca="false">IF(E35&lt;=0,"",E36/E35-1)</f>
        <v>0.0592526827789128</v>
      </c>
      <c r="T36" s="8" t="n">
        <f aca="false">IF(F35=0,"",F36/F35-1)</f>
        <v>-0.00864553314121042</v>
      </c>
    </row>
    <row r="37" customFormat="false" ht="15" hidden="false" customHeight="false" outlineLevel="0" collapsed="false">
      <c r="A37" s="4" t="n">
        <v>40392</v>
      </c>
      <c r="B37" s="4" t="n">
        <f aca="false">A37+6</f>
        <v>40398</v>
      </c>
      <c r="C37" s="14" t="n">
        <v>125594.26</v>
      </c>
      <c r="D37" s="14" t="n">
        <v>3881.87</v>
      </c>
      <c r="E37" s="14" t="n">
        <f aca="false">C37-D37</f>
        <v>121712.39</v>
      </c>
      <c r="F37" s="10" t="n">
        <v>313</v>
      </c>
      <c r="G37" s="10" t="n">
        <v>61</v>
      </c>
      <c r="H37" s="10" t="n">
        <v>74759</v>
      </c>
      <c r="I37" s="10" t="n">
        <v>252</v>
      </c>
      <c r="J37" s="10" t="n">
        <v>220</v>
      </c>
      <c r="K37" s="10" t="n">
        <f aca="false">I37-J37</f>
        <v>32</v>
      </c>
      <c r="L37" s="10" t="n">
        <v>6676</v>
      </c>
      <c r="M37" s="10" t="n">
        <v>1060</v>
      </c>
      <c r="N37" s="14" t="n">
        <f aca="false">IF(F37=0,"",C37/F37)</f>
        <v>401.259616613419</v>
      </c>
      <c r="O37" s="11" t="n">
        <f aca="false">IF(I37=0,"",J37/I37)</f>
        <v>0.873015873015873</v>
      </c>
      <c r="P37" s="11" t="n">
        <f aca="false">IF(F37+G37=0,"",G37/(F37+G37))</f>
        <v>0.163101604278075</v>
      </c>
      <c r="Q37" s="11" t="n">
        <f aca="false">IF(C37=0,"",D37/C37)</f>
        <v>0.0309080207964918</v>
      </c>
      <c r="R37" s="11" t="n">
        <f aca="false">IF(L37=0,"",M37/L37)</f>
        <v>0.158777711204314</v>
      </c>
      <c r="S37" s="8" t="n">
        <f aca="false">IF(E36&lt;=0,"",E37/E36-1)</f>
        <v>-0.189716896464283</v>
      </c>
      <c r="T37" s="8" t="n">
        <f aca="false">IF(F36=0,"",F37/F36-1)</f>
        <v>-0.0901162790697675</v>
      </c>
    </row>
    <row r="38" customFormat="false" ht="15" hidden="false" customHeight="false" outlineLevel="0" collapsed="false">
      <c r="A38" s="4" t="n">
        <v>40399</v>
      </c>
      <c r="B38" s="4" t="n">
        <f aca="false">A38+6</f>
        <v>40405</v>
      </c>
      <c r="C38" s="14" t="n">
        <v>173504.11</v>
      </c>
      <c r="D38" s="14" t="n">
        <v>3340.39</v>
      </c>
      <c r="E38" s="14" t="n">
        <f aca="false">C38-D38</f>
        <v>170163.72</v>
      </c>
      <c r="F38" s="10" t="n">
        <v>330</v>
      </c>
      <c r="G38" s="10" t="n">
        <v>71</v>
      </c>
      <c r="H38" s="10" t="n">
        <v>182128</v>
      </c>
      <c r="I38" s="10" t="n">
        <v>241</v>
      </c>
      <c r="J38" s="10" t="n">
        <v>198</v>
      </c>
      <c r="K38" s="10" t="n">
        <f aca="false">I38-J38</f>
        <v>43</v>
      </c>
      <c r="L38" s="10" t="n">
        <v>7776</v>
      </c>
      <c r="M38" s="10" t="n">
        <v>2117</v>
      </c>
      <c r="N38" s="14" t="n">
        <f aca="false">IF(F38=0,"",C38/F38)</f>
        <v>525.77003030303</v>
      </c>
      <c r="O38" s="11" t="n">
        <f aca="false">IF(I38=0,"",J38/I38)</f>
        <v>0.821576763485477</v>
      </c>
      <c r="P38" s="11" t="n">
        <f aca="false">IF(F38+G38=0,"",G38/(F38+G38))</f>
        <v>0.177057356608479</v>
      </c>
      <c r="Q38" s="11" t="n">
        <f aca="false">IF(C38=0,"",D38/C38)</f>
        <v>0.0192525122315546</v>
      </c>
      <c r="R38" s="11" t="n">
        <f aca="false">IF(L38=0,"",M38/L38)</f>
        <v>0.272247942386831</v>
      </c>
      <c r="S38" s="8" t="n">
        <f aca="false">IF(E37&lt;=0,"",E38/E37-1)</f>
        <v>0.398080507662367</v>
      </c>
      <c r="T38" s="8" t="n">
        <f aca="false">IF(F37=0,"",F38/F37-1)</f>
        <v>0.0543130990415335</v>
      </c>
    </row>
    <row r="39" customFormat="false" ht="15" hidden="false" customHeight="false" outlineLevel="0" collapsed="false">
      <c r="A39" s="4" t="n">
        <v>40406</v>
      </c>
      <c r="B39" s="4" t="n">
        <f aca="false">A39+6</f>
        <v>40412</v>
      </c>
      <c r="C39" s="14" t="n">
        <v>166810.5</v>
      </c>
      <c r="D39" s="14" t="n">
        <v>1208.44</v>
      </c>
      <c r="E39" s="14" t="n">
        <f aca="false">C39-D39</f>
        <v>165602.06</v>
      </c>
      <c r="F39" s="10" t="n">
        <v>335</v>
      </c>
      <c r="G39" s="10" t="n">
        <v>47</v>
      </c>
      <c r="H39" s="10" t="n">
        <v>107663</v>
      </c>
      <c r="I39" s="10" t="n">
        <v>261</v>
      </c>
      <c r="J39" s="10" t="n">
        <v>220</v>
      </c>
      <c r="K39" s="10" t="n">
        <f aca="false">I39-J39</f>
        <v>41</v>
      </c>
      <c r="L39" s="10" t="n">
        <v>7632</v>
      </c>
      <c r="M39" s="10" t="n">
        <v>1128</v>
      </c>
      <c r="N39" s="14" t="n">
        <f aca="false">IF(F39=0,"",C39/F39)</f>
        <v>497.941791044776</v>
      </c>
      <c r="O39" s="11" t="n">
        <f aca="false">IF(I39=0,"",J39/I39)</f>
        <v>0.842911877394636</v>
      </c>
      <c r="P39" s="11" t="n">
        <f aca="false">IF(F39+G39=0,"",G39/(F39+G39))</f>
        <v>0.12303664921466</v>
      </c>
      <c r="Q39" s="11" t="n">
        <f aca="false">IF(C39=0,"",D39/C39)</f>
        <v>0.00724438809307568</v>
      </c>
      <c r="R39" s="11" t="n">
        <f aca="false">IF(L39=0,"",M39/L39)</f>
        <v>0.147798742138365</v>
      </c>
      <c r="S39" s="8" t="n">
        <f aca="false">IF(E38&lt;=0,"",E39/E38-1)</f>
        <v>-0.0268074769404428</v>
      </c>
      <c r="T39" s="8" t="n">
        <f aca="false">IF(F38=0,"",F39/F38-1)</f>
        <v>0.0151515151515151</v>
      </c>
    </row>
    <row r="40" customFormat="false" ht="15" hidden="false" customHeight="false" outlineLevel="0" collapsed="false">
      <c r="A40" s="4" t="n">
        <v>40413</v>
      </c>
      <c r="B40" s="4" t="n">
        <f aca="false">A40+6</f>
        <v>40419</v>
      </c>
      <c r="C40" s="14" t="n">
        <v>144390.79</v>
      </c>
      <c r="D40" s="14" t="n">
        <v>3305.44</v>
      </c>
      <c r="E40" s="14" t="n">
        <f aca="false">C40-D40</f>
        <v>141085.35</v>
      </c>
      <c r="F40" s="10" t="n">
        <v>333</v>
      </c>
      <c r="G40" s="10" t="n">
        <v>50</v>
      </c>
      <c r="H40" s="10" t="n">
        <v>83551</v>
      </c>
      <c r="I40" s="10" t="n">
        <v>271</v>
      </c>
      <c r="J40" s="10" t="n">
        <v>238</v>
      </c>
      <c r="K40" s="10" t="n">
        <f aca="false">I40-J40</f>
        <v>33</v>
      </c>
      <c r="L40" s="10" t="n">
        <v>7281</v>
      </c>
      <c r="M40" s="10" t="n">
        <v>1084</v>
      </c>
      <c r="N40" s="14" t="n">
        <f aca="false">IF(F40=0,"",C40/F40)</f>
        <v>433.605975975976</v>
      </c>
      <c r="O40" s="11" t="n">
        <f aca="false">IF(I40=0,"",J40/I40)</f>
        <v>0.878228782287823</v>
      </c>
      <c r="P40" s="11" t="n">
        <f aca="false">IF(F40+G40=0,"",G40/(F40+G40))</f>
        <v>0.130548302872063</v>
      </c>
      <c r="Q40" s="11" t="n">
        <f aca="false">IF(C40=0,"",D40/C40)</f>
        <v>0.0228923188244901</v>
      </c>
      <c r="R40" s="11" t="n">
        <f aca="false">IF(L40=0,"",M40/L40)</f>
        <v>0.148880648262601</v>
      </c>
      <c r="S40" s="8" t="n">
        <f aca="false">IF(E39&lt;=0,"",E40/E39-1)</f>
        <v>-0.148045924066404</v>
      </c>
      <c r="T40" s="8" t="n">
        <f aca="false">IF(F39=0,"",F40/F39-1)</f>
        <v>-0.00597014925373129</v>
      </c>
    </row>
    <row r="41" customFormat="false" ht="15" hidden="false" customHeight="false" outlineLevel="0" collapsed="false">
      <c r="A41" s="4" t="n">
        <v>40420</v>
      </c>
      <c r="B41" s="4" t="n">
        <f aca="false">A41+6</f>
        <v>40426</v>
      </c>
      <c r="C41" s="14" t="n">
        <v>139799.88</v>
      </c>
      <c r="D41" s="14" t="n">
        <v>2309.26</v>
      </c>
      <c r="E41" s="14" t="n">
        <f aca="false">C41-D41</f>
        <v>137490.62</v>
      </c>
      <c r="F41" s="10" t="n">
        <v>284</v>
      </c>
      <c r="G41" s="10" t="n">
        <v>67</v>
      </c>
      <c r="H41" s="10" t="n">
        <v>87422</v>
      </c>
      <c r="I41" s="10" t="n">
        <v>229</v>
      </c>
      <c r="J41" s="10" t="n">
        <v>195</v>
      </c>
      <c r="K41" s="10" t="n">
        <f aca="false">I41-J41</f>
        <v>34</v>
      </c>
      <c r="L41" s="10" t="n">
        <v>6087</v>
      </c>
      <c r="M41" s="10" t="n">
        <v>1518</v>
      </c>
      <c r="N41" s="14" t="n">
        <f aca="false">IF(F41=0,"",C41/F41)</f>
        <v>492.253098591549</v>
      </c>
      <c r="O41" s="11" t="n">
        <f aca="false">IF(I41=0,"",J41/I41)</f>
        <v>0.851528384279476</v>
      </c>
      <c r="P41" s="11" t="n">
        <f aca="false">IF(F41+G41=0,"",G41/(F41+G41))</f>
        <v>0.190883190883191</v>
      </c>
      <c r="Q41" s="11" t="n">
        <f aca="false">IF(C41=0,"",D41/C41)</f>
        <v>0.0165183260529265</v>
      </c>
      <c r="R41" s="11" t="n">
        <f aca="false">IF(L41=0,"",M41/L41)</f>
        <v>0.249383932971907</v>
      </c>
      <c r="S41" s="8" t="n">
        <f aca="false">IF(E40&lt;=0,"",E41/E40-1)</f>
        <v>-0.0254791160102733</v>
      </c>
      <c r="T41" s="8" t="n">
        <f aca="false">IF(F40=0,"",F41/F40-1)</f>
        <v>-0.147147147147147</v>
      </c>
    </row>
    <row r="42" customFormat="false" ht="15" hidden="false" customHeight="false" outlineLevel="0" collapsed="false">
      <c r="A42" s="4" t="n">
        <v>40427</v>
      </c>
      <c r="B42" s="4" t="n">
        <f aca="false">A42+6</f>
        <v>40433</v>
      </c>
      <c r="C42" s="14" t="n">
        <v>129772.47</v>
      </c>
      <c r="D42" s="14" t="n">
        <v>1944.43</v>
      </c>
      <c r="E42" s="14" t="n">
        <f aca="false">C42-D42</f>
        <v>127828.04</v>
      </c>
      <c r="F42" s="10" t="n">
        <v>308</v>
      </c>
      <c r="G42" s="10" t="n">
        <v>38</v>
      </c>
      <c r="H42" s="10" t="n">
        <v>74977</v>
      </c>
      <c r="I42" s="10" t="n">
        <v>260</v>
      </c>
      <c r="J42" s="10" t="n">
        <v>222</v>
      </c>
      <c r="K42" s="10" t="n">
        <f aca="false">I42-J42</f>
        <v>38</v>
      </c>
      <c r="L42" s="10" t="n">
        <v>7577</v>
      </c>
      <c r="M42" s="10" t="n">
        <v>1241</v>
      </c>
      <c r="N42" s="14" t="n">
        <f aca="false">IF(F42=0,"",C42/F42)</f>
        <v>421.339188311688</v>
      </c>
      <c r="O42" s="11" t="n">
        <f aca="false">IF(I42=0,"",J42/I42)</f>
        <v>0.853846153846154</v>
      </c>
      <c r="P42" s="11" t="n">
        <f aca="false">IF(F42+G42=0,"",G42/(F42+G42))</f>
        <v>0.109826589595376</v>
      </c>
      <c r="Q42" s="11" t="n">
        <f aca="false">IF(C42=0,"",D42/C42)</f>
        <v>0.014983378215734</v>
      </c>
      <c r="R42" s="11" t="n">
        <f aca="false">IF(L42=0,"",M42/L42)</f>
        <v>0.163785139237165</v>
      </c>
      <c r="S42" s="8" t="n">
        <f aca="false">IF(E41&lt;=0,"",E42/E41-1)</f>
        <v>-0.0702781033353401</v>
      </c>
      <c r="T42" s="8" t="n">
        <f aca="false">IF(F41=0,"",F42/F41-1)</f>
        <v>0.0845070422535212</v>
      </c>
    </row>
    <row r="43" customFormat="false" ht="15" hidden="false" customHeight="false" outlineLevel="0" collapsed="false">
      <c r="A43" s="4" t="n">
        <v>40434</v>
      </c>
      <c r="B43" s="4" t="n">
        <f aca="false">A43+6</f>
        <v>40440</v>
      </c>
      <c r="C43" s="14" t="n">
        <v>162675.4</v>
      </c>
      <c r="D43" s="14" t="n">
        <v>1784.81</v>
      </c>
      <c r="E43" s="14" t="n">
        <f aca="false">C43-D43</f>
        <v>160890.59</v>
      </c>
      <c r="F43" s="10" t="n">
        <v>389</v>
      </c>
      <c r="G43" s="10" t="n">
        <v>76</v>
      </c>
      <c r="H43" s="10" t="n">
        <v>101110</v>
      </c>
      <c r="I43" s="10" t="n">
        <v>302</v>
      </c>
      <c r="J43" s="10" t="n">
        <v>250</v>
      </c>
      <c r="K43" s="10" t="n">
        <f aca="false">I43-J43</f>
        <v>52</v>
      </c>
      <c r="L43" s="10" t="n">
        <v>9150</v>
      </c>
      <c r="M43" s="10" t="n">
        <v>1037</v>
      </c>
      <c r="N43" s="14" t="n">
        <f aca="false">IF(F43=0,"",C43/F43)</f>
        <v>418.188688946015</v>
      </c>
      <c r="O43" s="11" t="n">
        <f aca="false">IF(I43=0,"",J43/I43)</f>
        <v>0.827814569536424</v>
      </c>
      <c r="P43" s="11" t="n">
        <f aca="false">IF(F43+G43=0,"",G43/(F43+G43))</f>
        <v>0.163440860215054</v>
      </c>
      <c r="Q43" s="11" t="n">
        <f aca="false">IF(C43=0,"",D43/C43)</f>
        <v>0.0109716035737426</v>
      </c>
      <c r="R43" s="11" t="n">
        <f aca="false">IF(L43=0,"",M43/L43)</f>
        <v>0.113333333333333</v>
      </c>
      <c r="S43" s="8" t="n">
        <f aca="false">IF(E42&lt;=0,"",E43/E42-1)</f>
        <v>0.258648650170964</v>
      </c>
      <c r="T43" s="8" t="n">
        <f aca="false">IF(F42=0,"",F43/F42-1)</f>
        <v>0.262987012987013</v>
      </c>
    </row>
    <row r="44" customFormat="false" ht="15" hidden="false" customHeight="false" outlineLevel="0" collapsed="false">
      <c r="A44" s="4" t="n">
        <v>40441</v>
      </c>
      <c r="B44" s="4" t="n">
        <f aca="false">A44+6</f>
        <v>40447</v>
      </c>
      <c r="C44" s="14" t="n">
        <v>239315.26</v>
      </c>
      <c r="D44" s="14" t="n">
        <v>3453.68</v>
      </c>
      <c r="E44" s="14" t="n">
        <f aca="false">C44-D44</f>
        <v>235861.58</v>
      </c>
      <c r="F44" s="10" t="n">
        <v>470</v>
      </c>
      <c r="G44" s="10" t="n">
        <v>61</v>
      </c>
      <c r="H44" s="10" t="n">
        <v>139386</v>
      </c>
      <c r="I44" s="10" t="n">
        <v>321</v>
      </c>
      <c r="J44" s="10" t="n">
        <v>261</v>
      </c>
      <c r="K44" s="10" t="n">
        <f aca="false">I44-J44</f>
        <v>60</v>
      </c>
      <c r="L44" s="10" t="n">
        <v>10466</v>
      </c>
      <c r="M44" s="10" t="n">
        <v>1597</v>
      </c>
      <c r="N44" s="14" t="n">
        <f aca="false">IF(F44=0,"",C44/F44)</f>
        <v>509.181404255319</v>
      </c>
      <c r="O44" s="11" t="n">
        <f aca="false">IF(I44=0,"",J44/I44)</f>
        <v>0.813084112149533</v>
      </c>
      <c r="P44" s="11" t="n">
        <f aca="false">IF(F44+G44=0,"",G44/(F44+G44))</f>
        <v>0.114877589453861</v>
      </c>
      <c r="Q44" s="11" t="n">
        <f aca="false">IF(C44=0,"",D44/C44)</f>
        <v>0.0144315076272194</v>
      </c>
      <c r="R44" s="11" t="n">
        <f aca="false">IF(L44=0,"",M44/L44)</f>
        <v>0.15258933690044</v>
      </c>
      <c r="S44" s="8" t="n">
        <f aca="false">IF(E43&lt;=0,"",E44/E43-1)</f>
        <v>0.465974983372241</v>
      </c>
      <c r="T44" s="8" t="n">
        <f aca="false">IF(F43=0,"",F44/F43-1)</f>
        <v>0.208226221079691</v>
      </c>
    </row>
    <row r="45" customFormat="false" ht="15" hidden="false" customHeight="false" outlineLevel="0" collapsed="false">
      <c r="A45" s="4" t="n">
        <v>40448</v>
      </c>
      <c r="B45" s="4" t="n">
        <f aca="false">A45+6</f>
        <v>40454</v>
      </c>
      <c r="C45" s="14" t="n">
        <v>306341.43</v>
      </c>
      <c r="D45" s="14" t="n">
        <v>19226.99</v>
      </c>
      <c r="E45" s="14" t="n">
        <f aca="false">C45-D45</f>
        <v>287114.44</v>
      </c>
      <c r="F45" s="10" t="n">
        <v>544</v>
      </c>
      <c r="G45" s="10" t="n">
        <v>111</v>
      </c>
      <c r="H45" s="10" t="n">
        <v>237161</v>
      </c>
      <c r="I45" s="10" t="n">
        <v>408</v>
      </c>
      <c r="J45" s="10" t="n">
        <v>310</v>
      </c>
      <c r="K45" s="10" t="n">
        <f aca="false">I45-J45</f>
        <v>98</v>
      </c>
      <c r="L45" s="10" t="n">
        <v>12708</v>
      </c>
      <c r="M45" s="10" t="n">
        <v>1963</v>
      </c>
      <c r="N45" s="14" t="n">
        <f aca="false">IF(F45=0,"",C45/F45)</f>
        <v>563.127628676471</v>
      </c>
      <c r="O45" s="11" t="n">
        <f aca="false">IF(I45=0,"",J45/I45)</f>
        <v>0.759803921568627</v>
      </c>
      <c r="P45" s="11" t="n">
        <f aca="false">IF(F45+G45=0,"",G45/(F45+G45))</f>
        <v>0.169465648854962</v>
      </c>
      <c r="Q45" s="11" t="n">
        <f aca="false">IF(C45=0,"",D45/C45)</f>
        <v>0.0627632703810255</v>
      </c>
      <c r="R45" s="11" t="n">
        <f aca="false">IF(L45=0,"",M45/L45)</f>
        <v>0.154469625432798</v>
      </c>
      <c r="S45" s="8" t="n">
        <f aca="false">IF(E44&lt;=0,"",E45/E44-1)</f>
        <v>0.217300587912622</v>
      </c>
      <c r="T45" s="8" t="n">
        <f aca="false">IF(F44=0,"",F45/F44-1)</f>
        <v>0.157446808510638</v>
      </c>
    </row>
    <row r="46" customFormat="false" ht="15" hidden="false" customHeight="false" outlineLevel="0" collapsed="false">
      <c r="A46" s="4" t="n">
        <v>40455</v>
      </c>
      <c r="B46" s="4" t="n">
        <f aca="false">A46+6</f>
        <v>40461</v>
      </c>
      <c r="C46" s="14" t="n">
        <v>257586.24</v>
      </c>
      <c r="D46" s="14" t="n">
        <v>3224.93</v>
      </c>
      <c r="E46" s="14" t="n">
        <f aca="false">C46-D46</f>
        <v>254361.31</v>
      </c>
      <c r="F46" s="10" t="n">
        <v>519</v>
      </c>
      <c r="G46" s="10" t="n">
        <v>105</v>
      </c>
      <c r="H46" s="10" t="n">
        <v>164075</v>
      </c>
      <c r="I46" s="10" t="n">
        <v>408</v>
      </c>
      <c r="J46" s="10" t="n">
        <v>321</v>
      </c>
      <c r="K46" s="10" t="n">
        <f aca="false">I46-J46</f>
        <v>87</v>
      </c>
      <c r="L46" s="10" t="n">
        <v>13123</v>
      </c>
      <c r="M46" s="10" t="n">
        <v>1983</v>
      </c>
      <c r="N46" s="14" t="n">
        <f aca="false">IF(F46=0,"",C46/F46)</f>
        <v>496.312601156069</v>
      </c>
      <c r="O46" s="11" t="n">
        <f aca="false">IF(I46=0,"",J46/I46)</f>
        <v>0.786764705882353</v>
      </c>
      <c r="P46" s="11" t="n">
        <f aca="false">IF(F46+G46=0,"",G46/(F46+G46))</f>
        <v>0.168269230769231</v>
      </c>
      <c r="Q46" s="11" t="n">
        <f aca="false">IF(C46=0,"",D46/C46)</f>
        <v>0.0125198069586326</v>
      </c>
      <c r="R46" s="11" t="n">
        <f aca="false">IF(L46=0,"",M46/L46)</f>
        <v>0.151108740379486</v>
      </c>
      <c r="S46" s="8" t="n">
        <f aca="false">IF(E45&lt;=0,"",E46/E45-1)</f>
        <v>-0.114076916507578</v>
      </c>
      <c r="T46" s="8" t="n">
        <f aca="false">IF(F45=0,"",F46/F45-1)</f>
        <v>-0.0459558823529411</v>
      </c>
    </row>
    <row r="47" customFormat="false" ht="15" hidden="false" customHeight="false" outlineLevel="0" collapsed="false">
      <c r="A47" s="4" t="n">
        <v>40462</v>
      </c>
      <c r="B47" s="4" t="n">
        <f aca="false">A47+6</f>
        <v>40468</v>
      </c>
      <c r="C47" s="14" t="n">
        <v>308215.36</v>
      </c>
      <c r="D47" s="14" t="n">
        <v>2992.87</v>
      </c>
      <c r="E47" s="14" t="n">
        <f aca="false">C47-D47</f>
        <v>305222.49</v>
      </c>
      <c r="F47" s="10" t="n">
        <v>560</v>
      </c>
      <c r="G47" s="10" t="n">
        <v>89</v>
      </c>
      <c r="H47" s="10" t="n">
        <v>172864</v>
      </c>
      <c r="I47" s="10" t="n">
        <v>448</v>
      </c>
      <c r="J47" s="10" t="n">
        <v>356</v>
      </c>
      <c r="K47" s="10" t="n">
        <f aca="false">I47-J47</f>
        <v>92</v>
      </c>
      <c r="L47" s="10" t="n">
        <v>13783</v>
      </c>
      <c r="M47" s="10" t="n">
        <v>1707</v>
      </c>
      <c r="N47" s="14" t="n">
        <f aca="false">IF(F47=0,"",C47/F47)</f>
        <v>550.384571428571</v>
      </c>
      <c r="O47" s="11" t="n">
        <f aca="false">IF(I47=0,"",J47/I47)</f>
        <v>0.794642857142857</v>
      </c>
      <c r="P47" s="11" t="n">
        <f aca="false">IF(F47+G47=0,"",G47/(F47+G47))</f>
        <v>0.13713405238829</v>
      </c>
      <c r="Q47" s="11" t="n">
        <f aca="false">IF(C47=0,"",D47/C47)</f>
        <v>0.00971032073158197</v>
      </c>
      <c r="R47" s="11" t="n">
        <f aca="false">IF(L47=0,"",M47/L47)</f>
        <v>0.123848218820286</v>
      </c>
      <c r="S47" s="8" t="n">
        <f aca="false">IF(E46&lt;=0,"",E47/E46-1)</f>
        <v>0.199956432053287</v>
      </c>
      <c r="T47" s="8" t="n">
        <f aca="false">IF(F46=0,"",F47/F46-1)</f>
        <v>0.0789980732177265</v>
      </c>
    </row>
    <row r="48" customFormat="false" ht="15" hidden="false" customHeight="false" outlineLevel="0" collapsed="false">
      <c r="A48" s="4" t="n">
        <v>40469</v>
      </c>
      <c r="B48" s="4" t="n">
        <f aca="false">A48+6</f>
        <v>40475</v>
      </c>
      <c r="C48" s="14" t="n">
        <v>240912.45</v>
      </c>
      <c r="D48" s="14" t="n">
        <v>8508.34</v>
      </c>
      <c r="E48" s="14" t="n">
        <f aca="false">C48-D48</f>
        <v>232404.11</v>
      </c>
      <c r="F48" s="10" t="n">
        <v>548</v>
      </c>
      <c r="G48" s="10" t="n">
        <v>113</v>
      </c>
      <c r="H48" s="10" t="n">
        <v>127253</v>
      </c>
      <c r="I48" s="10" t="n">
        <v>433</v>
      </c>
      <c r="J48" s="10" t="n">
        <v>348</v>
      </c>
      <c r="K48" s="10" t="n">
        <f aca="false">I48-J48</f>
        <v>85</v>
      </c>
      <c r="L48" s="10" t="n">
        <v>13776</v>
      </c>
      <c r="M48" s="10" t="n">
        <v>2200</v>
      </c>
      <c r="N48" s="14" t="n">
        <f aca="false">IF(F48=0,"",C48/F48)</f>
        <v>439.621259124088</v>
      </c>
      <c r="O48" s="11" t="n">
        <f aca="false">IF(I48=0,"",J48/I48)</f>
        <v>0.803695150115473</v>
      </c>
      <c r="P48" s="11" t="n">
        <f aca="false">IF(F48+G48=0,"",G48/(F48+G48))</f>
        <v>0.170953101361573</v>
      </c>
      <c r="Q48" s="11" t="n">
        <f aca="false">IF(C48=0,"",D48/C48)</f>
        <v>0.0353171452948986</v>
      </c>
      <c r="R48" s="11" t="n">
        <f aca="false">IF(L48=0,"",M48/L48)</f>
        <v>0.159698025551684</v>
      </c>
      <c r="S48" s="8" t="n">
        <f aca="false">IF(E47&lt;=0,"",E48/E47-1)</f>
        <v>-0.238574752469911</v>
      </c>
      <c r="T48" s="8" t="n">
        <f aca="false">IF(F47=0,"",F48/F47-1)</f>
        <v>-0.0214285714285715</v>
      </c>
    </row>
    <row r="49" customFormat="false" ht="15" hidden="false" customHeight="false" outlineLevel="0" collapsed="false">
      <c r="A49" s="4" t="n">
        <v>40476</v>
      </c>
      <c r="B49" s="4" t="n">
        <f aca="false">A49+6</f>
        <v>40482</v>
      </c>
      <c r="C49" s="14" t="n">
        <v>212365.97</v>
      </c>
      <c r="D49" s="14" t="n">
        <v>10148.85</v>
      </c>
      <c r="E49" s="14" t="n">
        <f aca="false">C49-D49</f>
        <v>202217.12</v>
      </c>
      <c r="F49" s="10" t="n">
        <v>472</v>
      </c>
      <c r="G49" s="10" t="n">
        <v>72</v>
      </c>
      <c r="H49" s="10" t="n">
        <v>112785</v>
      </c>
      <c r="I49" s="10" t="n">
        <v>385</v>
      </c>
      <c r="J49" s="10" t="n">
        <v>309</v>
      </c>
      <c r="K49" s="10" t="n">
        <f aca="false">I49-J49</f>
        <v>76</v>
      </c>
      <c r="L49" s="10" t="n">
        <v>12181</v>
      </c>
      <c r="M49" s="10" t="n">
        <v>1918</v>
      </c>
      <c r="N49" s="14" t="n">
        <f aca="false">IF(F49=0,"",C49/F49)</f>
        <v>449.927902542373</v>
      </c>
      <c r="O49" s="11" t="n">
        <f aca="false">IF(I49=0,"",J49/I49)</f>
        <v>0.802597402597403</v>
      </c>
      <c r="P49" s="11" t="n">
        <f aca="false">IF(F49+G49=0,"",G49/(F49+G49))</f>
        <v>0.132352941176471</v>
      </c>
      <c r="Q49" s="11" t="n">
        <f aca="false">IF(C49=0,"",D49/C49)</f>
        <v>0.0477894363207062</v>
      </c>
      <c r="R49" s="11" t="n">
        <f aca="false">IF(L49=0,"",M49/L49)</f>
        <v>0.157458336753961</v>
      </c>
      <c r="S49" s="8" t="n">
        <f aca="false">IF(E48&lt;=0,"",E49/E48-1)</f>
        <v>-0.129890086711461</v>
      </c>
      <c r="T49" s="8" t="n">
        <f aca="false">IF(F48=0,"",F49/F48-1)</f>
        <v>-0.138686131386861</v>
      </c>
    </row>
    <row r="50" customFormat="false" ht="15" hidden="false" customHeight="false" outlineLevel="0" collapsed="false">
      <c r="A50" s="4" t="n">
        <v>40483</v>
      </c>
      <c r="B50" s="4" t="n">
        <f aca="false">A50+6</f>
        <v>40489</v>
      </c>
      <c r="C50" s="14" t="n">
        <v>282088.03</v>
      </c>
      <c r="D50" s="14" t="n">
        <v>7706.21</v>
      </c>
      <c r="E50" s="14" t="n">
        <f aca="false">C50-D50</f>
        <v>274381.82</v>
      </c>
      <c r="F50" s="10" t="n">
        <v>521</v>
      </c>
      <c r="G50" s="10" t="n">
        <v>130</v>
      </c>
      <c r="H50" s="10" t="n">
        <v>162962</v>
      </c>
      <c r="I50" s="10" t="n">
        <v>404</v>
      </c>
      <c r="J50" s="10" t="n">
        <v>332</v>
      </c>
      <c r="K50" s="10" t="n">
        <f aca="false">I50-J50</f>
        <v>72</v>
      </c>
      <c r="L50" s="10" t="n">
        <v>14424</v>
      </c>
      <c r="M50" s="10" t="n">
        <v>2468</v>
      </c>
      <c r="N50" s="14" t="n">
        <f aca="false">IF(F50=0,"",C50/F50)</f>
        <v>541.43575815739</v>
      </c>
      <c r="O50" s="11" t="n">
        <f aca="false">IF(I50=0,"",J50/I50)</f>
        <v>0.821782178217822</v>
      </c>
      <c r="P50" s="11" t="n">
        <f aca="false">IF(F50+G50=0,"",G50/(F50+G50))</f>
        <v>0.199692780337942</v>
      </c>
      <c r="Q50" s="11" t="n">
        <f aca="false">IF(C50=0,"",D50/C50)</f>
        <v>0.0273184580005043</v>
      </c>
      <c r="R50" s="11" t="n">
        <f aca="false">IF(L50=0,"",M50/L50)</f>
        <v>0.171103716028841</v>
      </c>
      <c r="S50" s="8" t="n">
        <f aca="false">IF(E49&lt;=0,"",E50/E49-1)</f>
        <v>0.35686741063269</v>
      </c>
      <c r="T50" s="8" t="n">
        <f aca="false">IF(F49=0,"",F50/F49-1)</f>
        <v>0.103813559322034</v>
      </c>
    </row>
    <row r="51" customFormat="false" ht="15" hidden="false" customHeight="false" outlineLevel="0" collapsed="false">
      <c r="A51" s="4" t="n">
        <v>40490</v>
      </c>
      <c r="B51" s="4" t="n">
        <f aca="false">A51+6</f>
        <v>40496</v>
      </c>
      <c r="C51" s="14" t="n">
        <v>368797.56</v>
      </c>
      <c r="D51" s="14" t="n">
        <v>9400.05</v>
      </c>
      <c r="E51" s="14" t="n">
        <f aca="false">C51-D51</f>
        <v>359397.51</v>
      </c>
      <c r="F51" s="10" t="n">
        <v>657</v>
      </c>
      <c r="G51" s="10" t="n">
        <v>118</v>
      </c>
      <c r="H51" s="10" t="n">
        <v>177741</v>
      </c>
      <c r="I51" s="10" t="n">
        <v>491</v>
      </c>
      <c r="J51" s="10" t="n">
        <v>412</v>
      </c>
      <c r="K51" s="10" t="n">
        <f aca="false">I51-J51</f>
        <v>79</v>
      </c>
      <c r="L51" s="10" t="n">
        <v>17765</v>
      </c>
      <c r="M51" s="10" t="n">
        <v>3909</v>
      </c>
      <c r="N51" s="14" t="n">
        <f aca="false">IF(F51=0,"",C51/F51)</f>
        <v>561.335707762557</v>
      </c>
      <c r="O51" s="11" t="n">
        <f aca="false">IF(I51=0,"",J51/I51)</f>
        <v>0.839103869653768</v>
      </c>
      <c r="P51" s="11" t="n">
        <f aca="false">IF(F51+G51=0,"",G51/(F51+G51))</f>
        <v>0.152258064516129</v>
      </c>
      <c r="Q51" s="11" t="n">
        <f aca="false">IF(C51=0,"",D51/C51)</f>
        <v>0.0254883736215608</v>
      </c>
      <c r="R51" s="11" t="n">
        <f aca="false">IF(L51=0,"",M51/L51)</f>
        <v>0.220039403321137</v>
      </c>
      <c r="S51" s="8" t="n">
        <f aca="false">IF(E50&lt;=0,"",E51/E50-1)</f>
        <v>0.309844471474094</v>
      </c>
      <c r="T51" s="8" t="n">
        <f aca="false">IF(F50=0,"",F51/F50-1)</f>
        <v>0.261036468330134</v>
      </c>
    </row>
    <row r="52" customFormat="false" ht="15" hidden="false" customHeight="false" outlineLevel="0" collapsed="false">
      <c r="A52" s="4" t="n">
        <v>40497</v>
      </c>
      <c r="B52" s="4" t="n">
        <f aca="false">A52+6</f>
        <v>40503</v>
      </c>
      <c r="C52" s="14" t="n">
        <v>346265.66</v>
      </c>
      <c r="D52" s="14" t="n">
        <v>3521.89</v>
      </c>
      <c r="E52" s="14" t="n">
        <f aca="false">C52-D52</f>
        <v>342743.77</v>
      </c>
      <c r="F52" s="10" t="n">
        <v>633</v>
      </c>
      <c r="G52" s="10" t="n">
        <v>122</v>
      </c>
      <c r="H52" s="10" t="n">
        <v>170252</v>
      </c>
      <c r="I52" s="10" t="n">
        <v>504</v>
      </c>
      <c r="J52" s="10" t="n">
        <v>421</v>
      </c>
      <c r="K52" s="10" t="n">
        <f aca="false">I52-J52</f>
        <v>83</v>
      </c>
      <c r="L52" s="10" t="n">
        <v>18031</v>
      </c>
      <c r="M52" s="10" t="n">
        <v>3663</v>
      </c>
      <c r="N52" s="14" t="n">
        <f aca="false">IF(F52=0,"",C52/F52)</f>
        <v>547.023159557662</v>
      </c>
      <c r="O52" s="11" t="n">
        <f aca="false">IF(I52=0,"",J52/I52)</f>
        <v>0.83531746031746</v>
      </c>
      <c r="P52" s="11" t="n">
        <f aca="false">IF(F52+G52=0,"",G52/(F52+G52))</f>
        <v>0.16158940397351</v>
      </c>
      <c r="Q52" s="11" t="n">
        <f aca="false">IF(C52=0,"",D52/C52)</f>
        <v>0.0101710634545742</v>
      </c>
      <c r="R52" s="11" t="n">
        <f aca="false">IF(L52=0,"",M52/L52)</f>
        <v>0.203150130331096</v>
      </c>
      <c r="S52" s="8" t="n">
        <f aca="false">IF(E51&lt;=0,"",E52/E51-1)</f>
        <v>-0.0463379392917888</v>
      </c>
      <c r="T52" s="8" t="n">
        <f aca="false">IF(F51=0,"",F52/F51-1)</f>
        <v>-0.0365296803652968</v>
      </c>
    </row>
    <row r="53" customFormat="false" ht="15" hidden="false" customHeight="false" outlineLevel="0" collapsed="false">
      <c r="A53" s="4" t="n">
        <v>40504</v>
      </c>
      <c r="B53" s="4" t="n">
        <f aca="false">A53+6</f>
        <v>40510</v>
      </c>
      <c r="C53" s="14" t="n">
        <v>296090.42</v>
      </c>
      <c r="D53" s="14" t="n">
        <v>9828.24</v>
      </c>
      <c r="E53" s="14" t="n">
        <f aca="false">C53-D53</f>
        <v>286262.18</v>
      </c>
      <c r="F53" s="10" t="n">
        <v>680</v>
      </c>
      <c r="G53" s="10" t="n">
        <v>122</v>
      </c>
      <c r="H53" s="10" t="n">
        <v>146889</v>
      </c>
      <c r="I53" s="10" t="n">
        <v>541</v>
      </c>
      <c r="J53" s="10" t="n">
        <v>473</v>
      </c>
      <c r="K53" s="10" t="n">
        <f aca="false">I53-J53</f>
        <v>68</v>
      </c>
      <c r="L53" s="10" t="n">
        <v>18427</v>
      </c>
      <c r="M53" s="10" t="n">
        <v>4454</v>
      </c>
      <c r="N53" s="14" t="n">
        <f aca="false">IF(F53=0,"",C53/F53)</f>
        <v>435.427088235294</v>
      </c>
      <c r="O53" s="11" t="n">
        <f aca="false">IF(I53=0,"",J53/I53)</f>
        <v>0.874306839186691</v>
      </c>
      <c r="P53" s="11" t="n">
        <f aca="false">IF(F53+G53=0,"",G53/(F53+G53))</f>
        <v>0.15211970074813</v>
      </c>
      <c r="Q53" s="11" t="n">
        <f aca="false">IF(C53=0,"",D53/C53)</f>
        <v>0.0331933738349252</v>
      </c>
      <c r="R53" s="11" t="n">
        <f aca="false">IF(L53=0,"",M53/L53)</f>
        <v>0.241710533456341</v>
      </c>
      <c r="S53" s="8" t="n">
        <f aca="false">IF(E52&lt;=0,"",E53/E52-1)</f>
        <v>-0.164792462894366</v>
      </c>
      <c r="T53" s="8" t="n">
        <f aca="false">IF(F52=0,"",F53/F52-1)</f>
        <v>0.0742496050552923</v>
      </c>
    </row>
    <row r="54" customFormat="false" ht="15" hidden="false" customHeight="false" outlineLevel="0" collapsed="false">
      <c r="A54" s="4" t="n">
        <v>40511</v>
      </c>
      <c r="B54" s="4" t="n">
        <f aca="false">A54+6</f>
        <v>40517</v>
      </c>
      <c r="C54" s="14" t="n">
        <v>317195.43</v>
      </c>
      <c r="D54" s="14" t="n">
        <v>8166.38</v>
      </c>
      <c r="E54" s="14" t="n">
        <f aca="false">C54-D54</f>
        <v>309029.05</v>
      </c>
      <c r="F54" s="10" t="n">
        <v>652</v>
      </c>
      <c r="G54" s="10" t="n">
        <v>93</v>
      </c>
      <c r="H54" s="10" t="n">
        <v>156788</v>
      </c>
      <c r="I54" s="10" t="n">
        <v>465</v>
      </c>
      <c r="J54" s="10" t="n">
        <v>411</v>
      </c>
      <c r="K54" s="10" t="n">
        <f aca="false">I54-J54</f>
        <v>54</v>
      </c>
      <c r="L54" s="10" t="n">
        <v>15876</v>
      </c>
      <c r="M54" s="10" t="n">
        <v>3797</v>
      </c>
      <c r="N54" s="14" t="n">
        <f aca="false">IF(F54=0,"",C54/F54)</f>
        <v>486.496058282209</v>
      </c>
      <c r="O54" s="11" t="n">
        <f aca="false">IF(I54=0,"",J54/I54)</f>
        <v>0.883870967741936</v>
      </c>
      <c r="P54" s="11" t="n">
        <f aca="false">IF(F54+G54=0,"",G54/(F54+G54))</f>
        <v>0.124832214765101</v>
      </c>
      <c r="Q54" s="11" t="n">
        <f aca="false">IF(C54=0,"",D54/C54)</f>
        <v>0.0257455789952585</v>
      </c>
      <c r="R54" s="11" t="n">
        <f aca="false">IF(L54=0,"",M54/L54)</f>
        <v>0.239166036785084</v>
      </c>
      <c r="S54" s="8" t="n">
        <f aca="false">IF(E53&lt;=0,"",E54/E53-1)</f>
        <v>0.0795315329464759</v>
      </c>
      <c r="T54" s="8" t="n">
        <f aca="false">IF(F53=0,"",F54/F53-1)</f>
        <v>-0.0411764705882353</v>
      </c>
      <c r="U54" s="8" t="n">
        <f aca="false">IF(E2&lt;=0,"",E54/E2-1)</f>
        <v>0.214439857297475</v>
      </c>
    </row>
    <row r="55" customFormat="false" ht="15" hidden="false" customHeight="false" outlineLevel="0" collapsed="false">
      <c r="A55" s="4" t="n">
        <v>40518</v>
      </c>
      <c r="B55" s="4" t="n">
        <f aca="false">A55+6</f>
        <v>40524</v>
      </c>
      <c r="C55" s="14" t="n">
        <v>301082.39</v>
      </c>
      <c r="D55" s="14" t="n">
        <v>5012.34</v>
      </c>
      <c r="E55" s="14" t="n">
        <f aca="false">C55-D55</f>
        <v>296070.05</v>
      </c>
      <c r="F55" s="10" t="n">
        <v>526</v>
      </c>
      <c r="G55" s="10" t="n">
        <v>94</v>
      </c>
      <c r="H55" s="10" t="n">
        <v>121083</v>
      </c>
      <c r="I55" s="10" t="n">
        <v>406</v>
      </c>
      <c r="J55" s="10" t="n">
        <v>383</v>
      </c>
      <c r="K55" s="10" t="n">
        <f aca="false">I55-J55</f>
        <v>23</v>
      </c>
      <c r="L55" s="10" t="n">
        <v>15896</v>
      </c>
      <c r="M55" s="10" t="n">
        <v>6551</v>
      </c>
      <c r="N55" s="14" t="n">
        <f aca="false">IF(F55=0,"",C55/F55)</f>
        <v>572.399980988593</v>
      </c>
      <c r="O55" s="11" t="n">
        <f aca="false">IF(I55=0,"",J55/I55)</f>
        <v>0.943349753694581</v>
      </c>
      <c r="P55" s="11" t="n">
        <f aca="false">IF(F55+G55=0,"",G55/(F55+G55))</f>
        <v>0.151612903225806</v>
      </c>
      <c r="Q55" s="11" t="n">
        <f aca="false">IF(C55=0,"",D55/C55)</f>
        <v>0.0166477355251498</v>
      </c>
      <c r="R55" s="11" t="n">
        <f aca="false">IF(L55=0,"",M55/L55)</f>
        <v>0.412116255661802</v>
      </c>
      <c r="S55" s="8" t="n">
        <f aca="false">IF(E54&lt;=0,"",E55/E54-1)</f>
        <v>-0.0419345689345387</v>
      </c>
      <c r="T55" s="8" t="n">
        <f aca="false">IF(F54=0,"",F55/F54-1)</f>
        <v>-0.193251533742331</v>
      </c>
      <c r="U55" s="8" t="n">
        <f aca="false">IF(E3&lt;=0,"",E55/E3-1)</f>
        <v>0.315055236796738</v>
      </c>
    </row>
    <row r="56" customFormat="false" ht="15" hidden="false" customHeight="false" outlineLevel="0" collapsed="false">
      <c r="A56" s="4" t="n">
        <v>40525</v>
      </c>
      <c r="B56" s="4" t="n">
        <f aca="false">A56+6</f>
        <v>40531</v>
      </c>
      <c r="C56" s="14" t="n">
        <v>208616.61</v>
      </c>
      <c r="D56" s="14" t="n">
        <v>6432.63</v>
      </c>
      <c r="E56" s="14" t="n">
        <f aca="false">C56-D56</f>
        <v>202183.98</v>
      </c>
      <c r="F56" s="10" t="n">
        <v>442</v>
      </c>
      <c r="G56" s="10" t="n">
        <v>116</v>
      </c>
      <c r="H56" s="10" t="n">
        <v>106801</v>
      </c>
      <c r="I56" s="10" t="n">
        <v>335</v>
      </c>
      <c r="J56" s="10" t="n">
        <v>319</v>
      </c>
      <c r="K56" s="10" t="n">
        <f aca="false">I56-J56</f>
        <v>16</v>
      </c>
      <c r="L56" s="10" t="n">
        <v>10824</v>
      </c>
      <c r="M56" s="10" t="n">
        <v>3875</v>
      </c>
      <c r="N56" s="14" t="n">
        <f aca="false">IF(F56=0,"",C56/F56)</f>
        <v>471.983280542986</v>
      </c>
      <c r="O56" s="11" t="n">
        <f aca="false">IF(I56=0,"",J56/I56)</f>
        <v>0.952238805970149</v>
      </c>
      <c r="P56" s="11" t="n">
        <f aca="false">IF(F56+G56=0,"",G56/(F56+G56))</f>
        <v>0.207885304659498</v>
      </c>
      <c r="Q56" s="11" t="n">
        <f aca="false">IF(C56=0,"",D56/C56)</f>
        <v>0.0308346971988472</v>
      </c>
      <c r="R56" s="11" t="n">
        <f aca="false">IF(L56=0,"",M56/L56)</f>
        <v>0.3580007390983</v>
      </c>
      <c r="S56" s="8" t="n">
        <f aca="false">IF(E55&lt;=0,"",E56/E55-1)</f>
        <v>-0.317107623685678</v>
      </c>
      <c r="T56" s="8" t="n">
        <f aca="false">IF(F55=0,"",F56/F55-1)</f>
        <v>-0.159695817490494</v>
      </c>
      <c r="U56" s="8" t="n">
        <f aca="false">IF(E4&lt;=0,"",E56/E4-1)</f>
        <v>-0.187745360411115</v>
      </c>
    </row>
    <row r="57" customFormat="false" ht="15" hidden="false" customHeight="false" outlineLevel="0" collapsed="false">
      <c r="A57" s="4" t="n">
        <v>40532</v>
      </c>
      <c r="B57" s="4" t="n">
        <f aca="false">A57+6</f>
        <v>40538</v>
      </c>
      <c r="C57" s="14" t="n">
        <v>85203.04</v>
      </c>
      <c r="D57" s="14" t="n">
        <v>2579.1</v>
      </c>
      <c r="E57" s="14" t="n">
        <f aca="false">C57-D57</f>
        <v>82623.94</v>
      </c>
      <c r="F57" s="10" t="n">
        <v>158</v>
      </c>
      <c r="G57" s="10" t="n">
        <v>50</v>
      </c>
      <c r="H57" s="10" t="n">
        <v>39276</v>
      </c>
      <c r="I57" s="10" t="n">
        <v>86</v>
      </c>
      <c r="J57" s="10" t="n">
        <v>79</v>
      </c>
      <c r="K57" s="10" t="n">
        <f aca="false">I57-J57</f>
        <v>7</v>
      </c>
      <c r="L57" s="10" t="n">
        <v>4352</v>
      </c>
      <c r="M57" s="10" t="n">
        <v>2592</v>
      </c>
      <c r="N57" s="14" t="n">
        <f aca="false">IF(F57=0,"",C57/F57)</f>
        <v>539.259746835443</v>
      </c>
      <c r="O57" s="11" t="n">
        <f aca="false">IF(I57=0,"",J57/I57)</f>
        <v>0.918604651162791</v>
      </c>
      <c r="P57" s="11" t="n">
        <f aca="false">IF(F57+G57=0,"",G57/(F57+G57))</f>
        <v>0.240384615384615</v>
      </c>
      <c r="Q57" s="11" t="n">
        <f aca="false">IF(C57=0,"",D57/C57)</f>
        <v>0.030270046702559</v>
      </c>
      <c r="R57" s="11" t="n">
        <f aca="false">IF(L57=0,"",M57/L57)</f>
        <v>0.595588235294118</v>
      </c>
      <c r="S57" s="8" t="n">
        <f aca="false">IF(E56&lt;=0,"",E57/E56-1)</f>
        <v>-0.591342795804099</v>
      </c>
      <c r="T57" s="8" t="n">
        <f aca="false">IF(F56=0,"",F57/F56-1)</f>
        <v>-0.642533936651584</v>
      </c>
      <c r="U57" s="8" t="n">
        <f aca="false">IF(E5&lt;=0,"",E57/E5-1)</f>
        <v>0.658282456942808</v>
      </c>
    </row>
    <row r="58" customFormat="false" ht="15" hidden="false" customHeight="false" outlineLevel="0" collapsed="false">
      <c r="A58" s="4" t="n">
        <v>40539</v>
      </c>
      <c r="B58" s="4" t="n">
        <f aca="false">A58+6</f>
        <v>40545</v>
      </c>
      <c r="C58" s="14" t="n">
        <v>0</v>
      </c>
      <c r="D58" s="14" t="n">
        <v>0</v>
      </c>
      <c r="E58" s="14" t="n">
        <f aca="false">C58-D58</f>
        <v>0</v>
      </c>
      <c r="F58" s="10" t="n">
        <v>0</v>
      </c>
      <c r="G58" s="10" t="n">
        <v>0</v>
      </c>
      <c r="H58" s="10" t="n">
        <v>0</v>
      </c>
      <c r="I58" s="10" t="n">
        <v>0</v>
      </c>
      <c r="J58" s="10" t="n">
        <v>0</v>
      </c>
      <c r="K58" s="10" t="n">
        <f aca="false">I58-J58</f>
        <v>0</v>
      </c>
      <c r="L58" s="10" t="n">
        <v>0</v>
      </c>
      <c r="M58" s="10" t="n">
        <v>0</v>
      </c>
      <c r="N58" s="14" t="str">
        <f aca="false">IF(F58=0,"",C58/F58)</f>
        <v/>
      </c>
      <c r="O58" s="11" t="str">
        <f aca="false">IF(I58=0,"",J58/I58)</f>
        <v/>
      </c>
      <c r="P58" s="11" t="str">
        <f aca="false">IF(F58+G58=0,"",G58/(F58+G58))</f>
        <v/>
      </c>
      <c r="Q58" s="11" t="str">
        <f aca="false">IF(C58=0,"",D58/C58)</f>
        <v/>
      </c>
      <c r="R58" s="11" t="str">
        <f aca="false">IF(L58=0,"",M58/L58)</f>
        <v/>
      </c>
      <c r="S58" s="8" t="n">
        <f aca="false">IF(E57&lt;=0,"",E58/E57-1)</f>
        <v>-1</v>
      </c>
      <c r="T58" s="8" t="n">
        <f aca="false">IF(F57=0,"",F58/F57-1)</f>
        <v>-1</v>
      </c>
      <c r="U58" s="8" t="str">
        <f aca="false">IF(E6&lt;=0,"",E58/E6-1)</f>
        <v/>
      </c>
      <c r="V58" s="0" t="s">
        <v>54</v>
      </c>
    </row>
    <row r="59" customFormat="false" ht="15" hidden="false" customHeight="false" outlineLevel="0" collapsed="false">
      <c r="A59" s="4" t="n">
        <v>40546</v>
      </c>
      <c r="B59" s="4" t="n">
        <f aca="false">A59+6</f>
        <v>40552</v>
      </c>
      <c r="C59" s="14" t="n">
        <v>130274.65</v>
      </c>
      <c r="D59" s="14" t="n">
        <v>4764.03</v>
      </c>
      <c r="E59" s="14" t="n">
        <f aca="false">C59-D59</f>
        <v>125510.62</v>
      </c>
      <c r="F59" s="10" t="n">
        <v>242</v>
      </c>
      <c r="G59" s="10" t="n">
        <v>51</v>
      </c>
      <c r="H59" s="10" t="n">
        <v>76739</v>
      </c>
      <c r="I59" s="10" t="n">
        <v>207</v>
      </c>
      <c r="J59" s="10" t="n">
        <v>193</v>
      </c>
      <c r="K59" s="10" t="n">
        <f aca="false">I59-J59</f>
        <v>14</v>
      </c>
      <c r="L59" s="10" t="n">
        <v>7384</v>
      </c>
      <c r="M59" s="10" t="n">
        <v>2213</v>
      </c>
      <c r="N59" s="14" t="n">
        <f aca="false">IF(F59=0,"",C59/F59)</f>
        <v>538.325</v>
      </c>
      <c r="O59" s="11" t="n">
        <f aca="false">IF(I59=0,"",J59/I59)</f>
        <v>0.932367149758454</v>
      </c>
      <c r="P59" s="11" t="n">
        <f aca="false">IF(F59+G59=0,"",G59/(F59+G59))</f>
        <v>0.174061433447099</v>
      </c>
      <c r="Q59" s="11" t="n">
        <f aca="false">IF(C59=0,"",D59/C59)</f>
        <v>0.0365691253056523</v>
      </c>
      <c r="R59" s="11" t="n">
        <f aca="false">IF(L59=0,"",M59/L59)</f>
        <v>0.299702058504875</v>
      </c>
      <c r="S59" s="8" t="str">
        <f aca="false">IF(E58&lt;=0,"",E59/E58-1)</f>
        <v/>
      </c>
      <c r="T59" s="8" t="str">
        <f aca="false">IF(F58=0,"",F59/F58-1)</f>
        <v/>
      </c>
      <c r="U59" s="8" t="n">
        <f aca="false">IF(E7&lt;=0,"",E59/E7-1)</f>
        <v>-0.238045104520135</v>
      </c>
    </row>
    <row r="60" customFormat="false" ht="15" hidden="false" customHeight="false" outlineLevel="0" collapsed="false">
      <c r="A60" s="4" t="n">
        <v>40553</v>
      </c>
      <c r="B60" s="4" t="n">
        <f aca="false">A60+6</f>
        <v>40559</v>
      </c>
      <c r="C60" s="14" t="n">
        <v>187291.3</v>
      </c>
      <c r="D60" s="14" t="n">
        <v>2344.03</v>
      </c>
      <c r="E60" s="14" t="n">
        <f aca="false">C60-D60</f>
        <v>184947.27</v>
      </c>
      <c r="F60" s="10" t="n">
        <v>258</v>
      </c>
      <c r="G60" s="10" t="n">
        <v>58</v>
      </c>
      <c r="H60" s="10" t="n">
        <v>89207</v>
      </c>
      <c r="I60" s="10" t="n">
        <v>212</v>
      </c>
      <c r="J60" s="10" t="n">
        <v>195</v>
      </c>
      <c r="K60" s="10" t="n">
        <f aca="false">I60-J60</f>
        <v>17</v>
      </c>
      <c r="L60" s="10" t="n">
        <v>8593</v>
      </c>
      <c r="M60" s="10" t="n">
        <v>3975</v>
      </c>
      <c r="N60" s="14" t="n">
        <f aca="false">IF(F60=0,"",C60/F60)</f>
        <v>725.93527131783</v>
      </c>
      <c r="O60" s="11" t="n">
        <f aca="false">IF(I60=0,"",J60/I60)</f>
        <v>0.919811320754717</v>
      </c>
      <c r="P60" s="11" t="n">
        <f aca="false">IF(F60+G60=0,"",G60/(F60+G60))</f>
        <v>0.183544303797468</v>
      </c>
      <c r="Q60" s="11" t="n">
        <f aca="false">IF(C60=0,"",D60/C60)</f>
        <v>0.0125154238344226</v>
      </c>
      <c r="R60" s="11" t="n">
        <f aca="false">IF(L60=0,"",M60/L60)</f>
        <v>0.462585825672059</v>
      </c>
      <c r="S60" s="8" t="n">
        <f aca="false">IF(E59&lt;=0,"",E60/E59-1)</f>
        <v>0.473558731524073</v>
      </c>
      <c r="T60" s="8" t="n">
        <f aca="false">IF(F59=0,"",F60/F59-1)</f>
        <v>0.0661157024793388</v>
      </c>
      <c r="U60" s="8" t="n">
        <f aca="false">IF(E8&lt;=0,"",E60/E8-1)</f>
        <v>0.202106730454119</v>
      </c>
    </row>
    <row r="61" customFormat="false" ht="15" hidden="false" customHeight="false" outlineLevel="0" collapsed="false">
      <c r="A61" s="4" t="n">
        <v>40560</v>
      </c>
      <c r="B61" s="4" t="n">
        <f aca="false">A61+6</f>
        <v>40566</v>
      </c>
      <c r="C61" s="14" t="n">
        <v>209331.26</v>
      </c>
      <c r="D61" s="14" t="n">
        <v>78840.6</v>
      </c>
      <c r="E61" s="14" t="n">
        <f aca="false">C61-D61</f>
        <v>130490.66</v>
      </c>
      <c r="F61" s="10" t="n">
        <v>229</v>
      </c>
      <c r="G61" s="10" t="n">
        <v>51</v>
      </c>
      <c r="H61" s="10" t="n">
        <v>144564</v>
      </c>
      <c r="I61" s="10" t="n">
        <v>185</v>
      </c>
      <c r="J61" s="10" t="n">
        <v>171</v>
      </c>
      <c r="K61" s="10" t="n">
        <f aca="false">I61-J61</f>
        <v>14</v>
      </c>
      <c r="L61" s="10" t="n">
        <v>9160</v>
      </c>
      <c r="M61" s="10" t="n">
        <v>4555</v>
      </c>
      <c r="N61" s="14" t="n">
        <f aca="false">IF(F61=0,"",C61/F61)</f>
        <v>914.110305676856</v>
      </c>
      <c r="O61" s="11" t="n">
        <f aca="false">IF(I61=0,"",J61/I61)</f>
        <v>0.924324324324324</v>
      </c>
      <c r="P61" s="11" t="n">
        <f aca="false">IF(F61+G61=0,"",G61/(F61+G61))</f>
        <v>0.182142857142857</v>
      </c>
      <c r="Q61" s="11" t="n">
        <f aca="false">IF(C61=0,"",D61/C61)</f>
        <v>0.376630800387864</v>
      </c>
      <c r="R61" s="11" t="n">
        <f aca="false">IF(L61=0,"",M61/L61)</f>
        <v>0.497270742358079</v>
      </c>
      <c r="S61" s="8" t="n">
        <f aca="false">IF(E60&lt;=0,"",E61/E60-1)</f>
        <v>-0.294443978545885</v>
      </c>
      <c r="T61" s="8" t="n">
        <f aca="false">IF(F60=0,"",F61/F60-1)</f>
        <v>-0.112403100775194</v>
      </c>
      <c r="U61" s="8" t="n">
        <f aca="false">IF(E9&lt;=0,"",E61/E9-1)</f>
        <v>-0.0892392369860943</v>
      </c>
    </row>
    <row r="62" customFormat="false" ht="15" hidden="false" customHeight="false" outlineLevel="0" collapsed="false">
      <c r="A62" s="4" t="n">
        <v>40567</v>
      </c>
      <c r="B62" s="4" t="n">
        <f aca="false">A62+6</f>
        <v>40573</v>
      </c>
      <c r="C62" s="14" t="n">
        <v>121001.73</v>
      </c>
      <c r="D62" s="14" t="n">
        <v>4300.68</v>
      </c>
      <c r="E62" s="14" t="n">
        <f aca="false">C62-D62</f>
        <v>116701.05</v>
      </c>
      <c r="F62" s="10" t="n">
        <v>290</v>
      </c>
      <c r="G62" s="10" t="n">
        <v>64</v>
      </c>
      <c r="H62" s="10" t="n">
        <v>62848</v>
      </c>
      <c r="I62" s="10" t="n">
        <v>243</v>
      </c>
      <c r="J62" s="10" t="n">
        <v>215</v>
      </c>
      <c r="K62" s="10" t="n">
        <f aca="false">I62-J62</f>
        <v>28</v>
      </c>
      <c r="L62" s="10" t="n">
        <v>7307</v>
      </c>
      <c r="M62" s="10" t="n">
        <v>1794</v>
      </c>
      <c r="N62" s="14" t="n">
        <f aca="false">IF(F62=0,"",C62/F62)</f>
        <v>417.247344827586</v>
      </c>
      <c r="O62" s="11" t="n">
        <f aca="false">IF(I62=0,"",J62/I62)</f>
        <v>0.88477366255144</v>
      </c>
      <c r="P62" s="11" t="n">
        <f aca="false">IF(F62+G62=0,"",G62/(F62+G62))</f>
        <v>0.180790960451977</v>
      </c>
      <c r="Q62" s="11" t="n">
        <f aca="false">IF(C62=0,"",D62/C62)</f>
        <v>0.0355423017505618</v>
      </c>
      <c r="R62" s="11" t="n">
        <f aca="false">IF(L62=0,"",M62/L62)</f>
        <v>0.245517996441768</v>
      </c>
      <c r="S62" s="8" t="n">
        <f aca="false">IF(E61&lt;=0,"",E62/E61-1)</f>
        <v>-0.105675072836631</v>
      </c>
      <c r="T62" s="8" t="n">
        <f aca="false">IF(F61=0,"",F62/F61-1)</f>
        <v>0.266375545851528</v>
      </c>
      <c r="U62" s="8" t="n">
        <f aca="false">IF(E10&lt;=0,"",E62/E10-1)</f>
        <v>-0.183798982198795</v>
      </c>
    </row>
    <row r="63" customFormat="false" ht="15" hidden="false" customHeight="false" outlineLevel="0" collapsed="false">
      <c r="A63" s="4" t="n">
        <v>40574</v>
      </c>
      <c r="B63" s="4" t="n">
        <f aca="false">A63+6</f>
        <v>40580</v>
      </c>
      <c r="C63" s="14" t="n">
        <v>121351.11</v>
      </c>
      <c r="D63" s="14" t="n">
        <v>2308.5</v>
      </c>
      <c r="E63" s="14" t="n">
        <f aca="false">C63-D63</f>
        <v>119042.61</v>
      </c>
      <c r="F63" s="10" t="n">
        <v>295</v>
      </c>
      <c r="G63" s="10" t="n">
        <v>54</v>
      </c>
      <c r="H63" s="10" t="n">
        <v>69284</v>
      </c>
      <c r="I63" s="10" t="n">
        <v>245</v>
      </c>
      <c r="J63" s="10" t="n">
        <v>208</v>
      </c>
      <c r="K63" s="10" t="n">
        <f aca="false">I63-J63</f>
        <v>37</v>
      </c>
      <c r="L63" s="10" t="n">
        <v>6761</v>
      </c>
      <c r="M63" s="10" t="n">
        <v>1758</v>
      </c>
      <c r="N63" s="14" t="n">
        <f aca="false">IF(F63=0,"",C63/F63)</f>
        <v>411.359694915254</v>
      </c>
      <c r="O63" s="11" t="n">
        <f aca="false">IF(I63=0,"",J63/I63)</f>
        <v>0.848979591836735</v>
      </c>
      <c r="P63" s="11" t="n">
        <f aca="false">IF(F63+G63=0,"",G63/(F63+G63))</f>
        <v>0.154727793696275</v>
      </c>
      <c r="Q63" s="11" t="n">
        <f aca="false">IF(C63=0,"",D63/C63)</f>
        <v>0.0190233117768762</v>
      </c>
      <c r="R63" s="11" t="n">
        <f aca="false">IF(L63=0,"",M63/L63)</f>
        <v>0.260020706996007</v>
      </c>
      <c r="S63" s="8" t="n">
        <f aca="false">IF(E62&lt;=0,"",E63/E62-1)</f>
        <v>0.020064600961174</v>
      </c>
      <c r="T63" s="8" t="n">
        <f aca="false">IF(F62=0,"",F63/F62-1)</f>
        <v>0.0172413793103448</v>
      </c>
      <c r="U63" s="8" t="n">
        <f aca="false">IF(E11&lt;=0,"",E63/E11-1)</f>
        <v>0.00162027711559865</v>
      </c>
    </row>
    <row r="64" customFormat="false" ht="15" hidden="false" customHeight="false" outlineLevel="0" collapsed="false">
      <c r="A64" s="4" t="n">
        <v>40581</v>
      </c>
      <c r="B64" s="4" t="n">
        <f aca="false">A64+6</f>
        <v>40587</v>
      </c>
      <c r="C64" s="14" t="n">
        <v>103570.49</v>
      </c>
      <c r="D64" s="14" t="n">
        <v>3303.7</v>
      </c>
      <c r="E64" s="14" t="n">
        <f aca="false">C64-D64</f>
        <v>100266.79</v>
      </c>
      <c r="F64" s="10" t="n">
        <v>222</v>
      </c>
      <c r="G64" s="10" t="n">
        <v>80</v>
      </c>
      <c r="H64" s="10" t="n">
        <v>51445</v>
      </c>
      <c r="I64" s="10" t="n">
        <v>183</v>
      </c>
      <c r="J64" s="10" t="n">
        <v>163</v>
      </c>
      <c r="K64" s="10" t="n">
        <f aca="false">I64-J64</f>
        <v>20</v>
      </c>
      <c r="L64" s="10" t="n">
        <v>5438</v>
      </c>
      <c r="M64" s="10" t="n">
        <v>1677</v>
      </c>
      <c r="N64" s="14" t="n">
        <f aca="false">IF(F64=0,"",C64/F64)</f>
        <v>466.533738738739</v>
      </c>
      <c r="O64" s="11" t="n">
        <f aca="false">IF(I64=0,"",J64/I64)</f>
        <v>0.890710382513661</v>
      </c>
      <c r="P64" s="11" t="n">
        <f aca="false">IF(F64+G64=0,"",G64/(F64+G64))</f>
        <v>0.264900662251656</v>
      </c>
      <c r="Q64" s="11" t="n">
        <f aca="false">IF(C64=0,"",D64/C64)</f>
        <v>0.0318980821660687</v>
      </c>
      <c r="R64" s="11" t="n">
        <f aca="false">IF(L64=0,"",M64/L64)</f>
        <v>0.308385435821993</v>
      </c>
      <c r="S64" s="8" t="n">
        <f aca="false">IF(E63&lt;=0,"",E64/E63-1)</f>
        <v>-0.157723524375012</v>
      </c>
      <c r="T64" s="8" t="n">
        <f aca="false">IF(F63=0,"",F64/F63-1)</f>
        <v>-0.247457627118644</v>
      </c>
      <c r="U64" s="8" t="n">
        <f aca="false">IF(E12&lt;=0,"",E64/E12-1)</f>
        <v>0.173283501610377</v>
      </c>
    </row>
    <row r="65" customFormat="false" ht="15" hidden="false" customHeight="false" outlineLevel="0" collapsed="false">
      <c r="A65" s="4" t="n">
        <v>40588</v>
      </c>
      <c r="B65" s="4" t="n">
        <f aca="false">A65+6</f>
        <v>40594</v>
      </c>
      <c r="C65" s="14" t="n">
        <v>140305.11</v>
      </c>
      <c r="D65" s="14" t="n">
        <v>753.34</v>
      </c>
      <c r="E65" s="14" t="n">
        <f aca="false">C65-D65</f>
        <v>139551.77</v>
      </c>
      <c r="F65" s="10" t="n">
        <v>294</v>
      </c>
      <c r="G65" s="10" t="n">
        <v>43</v>
      </c>
      <c r="H65" s="10" t="n">
        <v>81070</v>
      </c>
      <c r="I65" s="10" t="n">
        <v>236</v>
      </c>
      <c r="J65" s="10" t="n">
        <v>206</v>
      </c>
      <c r="K65" s="10" t="n">
        <f aca="false">I65-J65</f>
        <v>30</v>
      </c>
      <c r="L65" s="10" t="n">
        <v>6871</v>
      </c>
      <c r="M65" s="10" t="n">
        <v>1693</v>
      </c>
      <c r="N65" s="14" t="n">
        <f aca="false">IF(F65=0,"",C65/F65)</f>
        <v>477.228265306122</v>
      </c>
      <c r="O65" s="11" t="n">
        <f aca="false">IF(I65=0,"",J65/I65)</f>
        <v>0.872881355932203</v>
      </c>
      <c r="P65" s="11" t="n">
        <f aca="false">IF(F65+G65=0,"",G65/(F65+G65))</f>
        <v>0.127596439169139</v>
      </c>
      <c r="Q65" s="11" t="n">
        <f aca="false">IF(C65=0,"",D65/C65)</f>
        <v>0.00536929838122076</v>
      </c>
      <c r="R65" s="11" t="n">
        <f aca="false">IF(L65=0,"",M65/L65)</f>
        <v>0.246397904235191</v>
      </c>
      <c r="S65" s="8" t="n">
        <f aca="false">IF(E64&lt;=0,"",E65/E64-1)</f>
        <v>0.391804504761746</v>
      </c>
      <c r="T65" s="8" t="n">
        <f aca="false">IF(F64=0,"",F65/F64-1)</f>
        <v>0.324324324324324</v>
      </c>
      <c r="U65" s="8" t="n">
        <f aca="false">IF(E13&lt;=0,"",E65/E13-1)</f>
        <v>-0.14594090536827</v>
      </c>
    </row>
    <row r="66" customFormat="false" ht="15" hidden="false" customHeight="false" outlineLevel="0" collapsed="false">
      <c r="A66" s="4" t="n">
        <v>40595</v>
      </c>
      <c r="B66" s="4" t="n">
        <f aca="false">A66+6</f>
        <v>40601</v>
      </c>
      <c r="C66" s="14" t="n">
        <v>145237.07</v>
      </c>
      <c r="D66" s="14" t="n">
        <v>3243.74</v>
      </c>
      <c r="E66" s="14" t="n">
        <f aca="false">C66-D66</f>
        <v>141993.33</v>
      </c>
      <c r="F66" s="10" t="n">
        <v>289</v>
      </c>
      <c r="G66" s="10" t="n">
        <v>36</v>
      </c>
      <c r="H66" s="10" t="n">
        <v>84372</v>
      </c>
      <c r="I66" s="10" t="n">
        <v>245</v>
      </c>
      <c r="J66" s="10" t="n">
        <v>209</v>
      </c>
      <c r="K66" s="10" t="n">
        <f aca="false">I66-J66</f>
        <v>36</v>
      </c>
      <c r="L66" s="10" t="n">
        <v>7482</v>
      </c>
      <c r="M66" s="10" t="n">
        <v>1759</v>
      </c>
      <c r="N66" s="14" t="n">
        <f aca="false">IF(F66=0,"",C66/F66)</f>
        <v>502.550415224914</v>
      </c>
      <c r="O66" s="11" t="n">
        <f aca="false">IF(I66=0,"",J66/I66)</f>
        <v>0.853061224489796</v>
      </c>
      <c r="P66" s="11" t="n">
        <f aca="false">IF(F66+G66=0,"",G66/(F66+G66))</f>
        <v>0.110769230769231</v>
      </c>
      <c r="Q66" s="11" t="n">
        <f aca="false">IF(C66=0,"",D66/C66)</f>
        <v>0.0223341051977983</v>
      </c>
      <c r="R66" s="11" t="n">
        <f aca="false">IF(L66=0,"",M66/L66)</f>
        <v>0.235097567495322</v>
      </c>
      <c r="S66" s="8" t="n">
        <f aca="false">IF(E65&lt;=0,"",E66/E65-1)</f>
        <v>0.017495729362659</v>
      </c>
      <c r="T66" s="8" t="n">
        <f aca="false">IF(F65=0,"",F66/F65-1)</f>
        <v>-0.0170068027210885</v>
      </c>
      <c r="U66" s="8" t="n">
        <f aca="false">IF(E14&lt;=0,"",E66/E14-1)</f>
        <v>-0.0991851366178458</v>
      </c>
    </row>
    <row r="67" customFormat="false" ht="15" hidden="false" customHeight="false" outlineLevel="0" collapsed="false">
      <c r="A67" s="4" t="n">
        <v>40602</v>
      </c>
      <c r="B67" s="4" t="n">
        <f aca="false">A67+6</f>
        <v>40608</v>
      </c>
      <c r="C67" s="14" t="n">
        <v>127588.35</v>
      </c>
      <c r="D67" s="14" t="n">
        <v>1370.06</v>
      </c>
      <c r="E67" s="14" t="n">
        <f aca="false">C67-D67</f>
        <v>126218.29</v>
      </c>
      <c r="F67" s="10" t="n">
        <v>283</v>
      </c>
      <c r="G67" s="10" t="n">
        <v>53</v>
      </c>
      <c r="H67" s="10" t="n">
        <v>69204</v>
      </c>
      <c r="I67" s="10" t="n">
        <v>242</v>
      </c>
      <c r="J67" s="10" t="n">
        <v>197</v>
      </c>
      <c r="K67" s="10" t="n">
        <f aca="false">I67-J67</f>
        <v>45</v>
      </c>
      <c r="L67" s="10" t="n">
        <v>7090</v>
      </c>
      <c r="M67" s="10" t="n">
        <v>1576</v>
      </c>
      <c r="N67" s="14" t="n">
        <f aca="false">IF(F67=0,"",C67/F67)</f>
        <v>450.84222614841</v>
      </c>
      <c r="O67" s="11" t="n">
        <f aca="false">IF(I67=0,"",J67/I67)</f>
        <v>0.81404958677686</v>
      </c>
      <c r="P67" s="11" t="n">
        <f aca="false">IF(F67+G67=0,"",G67/(F67+G67))</f>
        <v>0.157738095238095</v>
      </c>
      <c r="Q67" s="11" t="n">
        <f aca="false">IF(C67=0,"",D67/C67)</f>
        <v>0.0107381277365841</v>
      </c>
      <c r="R67" s="11" t="n">
        <f aca="false">IF(L67=0,"",M67/L67)</f>
        <v>0.22228490832158</v>
      </c>
      <c r="S67" s="8" t="n">
        <f aca="false">IF(E66&lt;=0,"",E67/E66-1)</f>
        <v>-0.111097049417744</v>
      </c>
      <c r="T67" s="8" t="n">
        <f aca="false">IF(F66=0,"",F67/F66-1)</f>
        <v>-0.0207612456747405</v>
      </c>
      <c r="U67" s="8" t="n">
        <f aca="false">IF(E15&lt;=0,"",E67/E15-1)</f>
        <v>-0.211133271595644</v>
      </c>
    </row>
    <row r="68" customFormat="false" ht="15" hidden="false" customHeight="false" outlineLevel="0" collapsed="false">
      <c r="A68" s="4" t="n">
        <v>40609</v>
      </c>
      <c r="B68" s="4" t="n">
        <f aca="false">A68+6</f>
        <v>40615</v>
      </c>
      <c r="C68" s="14" t="n">
        <v>129034.74</v>
      </c>
      <c r="D68" s="14" t="n">
        <v>1464.32</v>
      </c>
      <c r="E68" s="14" t="n">
        <f aca="false">C68-D68</f>
        <v>127570.42</v>
      </c>
      <c r="F68" s="10" t="n">
        <v>290</v>
      </c>
      <c r="G68" s="10" t="n">
        <v>71</v>
      </c>
      <c r="H68" s="10" t="n">
        <v>69155</v>
      </c>
      <c r="I68" s="10" t="n">
        <v>227</v>
      </c>
      <c r="J68" s="10" t="n">
        <v>184</v>
      </c>
      <c r="K68" s="10" t="n">
        <f aca="false">I68-J68</f>
        <v>43</v>
      </c>
      <c r="L68" s="10" t="n">
        <v>7206</v>
      </c>
      <c r="M68" s="10" t="n">
        <v>1881</v>
      </c>
      <c r="N68" s="14" t="n">
        <f aca="false">IF(F68=0,"",C68/F68)</f>
        <v>444.947379310345</v>
      </c>
      <c r="O68" s="11" t="n">
        <f aca="false">IF(I68=0,"",J68/I68)</f>
        <v>0.81057268722467</v>
      </c>
      <c r="P68" s="11" t="n">
        <f aca="false">IF(F68+G68=0,"",G68/(F68+G68))</f>
        <v>0.196675900277008</v>
      </c>
      <c r="Q68" s="11" t="n">
        <f aca="false">IF(C68=0,"",D68/C68)</f>
        <v>0.0113482617161859</v>
      </c>
      <c r="R68" s="11" t="n">
        <f aca="false">IF(L68=0,"",M68/L68)</f>
        <v>0.261032472939217</v>
      </c>
      <c r="S68" s="8" t="n">
        <f aca="false">IF(E67&lt;=0,"",E68/E67-1)</f>
        <v>0.0107126312676236</v>
      </c>
      <c r="T68" s="8" t="n">
        <f aca="false">IF(F67=0,"",F68/F67-1)</f>
        <v>0.0247349823321554</v>
      </c>
      <c r="U68" s="8" t="n">
        <f aca="false">IF(E16&lt;=0,"",E68/E16-1)</f>
        <v>-0.0634261823388765</v>
      </c>
    </row>
    <row r="69" customFormat="false" ht="15" hidden="false" customHeight="false" outlineLevel="0" collapsed="false">
      <c r="A69" s="4" t="n">
        <v>40616</v>
      </c>
      <c r="B69" s="4" t="n">
        <f aca="false">A69+6</f>
        <v>40622</v>
      </c>
      <c r="C69" s="14" t="n">
        <v>153340.36</v>
      </c>
      <c r="D69" s="14" t="n">
        <v>2040.79</v>
      </c>
      <c r="E69" s="14" t="n">
        <f aca="false">C69-D69</f>
        <v>151299.57</v>
      </c>
      <c r="F69" s="10" t="n">
        <v>338</v>
      </c>
      <c r="G69" s="10" t="n">
        <v>56</v>
      </c>
      <c r="H69" s="10" t="n">
        <v>87407</v>
      </c>
      <c r="I69" s="10" t="n">
        <v>268</v>
      </c>
      <c r="J69" s="10" t="n">
        <v>216</v>
      </c>
      <c r="K69" s="10" t="n">
        <f aca="false">I69-J69</f>
        <v>52</v>
      </c>
      <c r="L69" s="10" t="n">
        <v>7866</v>
      </c>
      <c r="M69" s="10" t="n">
        <v>1937</v>
      </c>
      <c r="N69" s="14" t="n">
        <f aca="false">IF(F69=0,"",C69/F69)</f>
        <v>453.669704142012</v>
      </c>
      <c r="O69" s="11" t="n">
        <f aca="false">IF(I69=0,"",J69/I69)</f>
        <v>0.805970149253731</v>
      </c>
      <c r="P69" s="11" t="n">
        <f aca="false">IF(F69+G69=0,"",G69/(F69+G69))</f>
        <v>0.142131979695431</v>
      </c>
      <c r="Q69" s="11" t="n">
        <f aca="false">IF(C69=0,"",D69/C69)</f>
        <v>0.0133088901056447</v>
      </c>
      <c r="R69" s="11" t="n">
        <f aca="false">IF(L69=0,"",M69/L69)</f>
        <v>0.246249682176456</v>
      </c>
      <c r="S69" s="8" t="n">
        <f aca="false">IF(E68&lt;=0,"",E69/E68-1)</f>
        <v>0.186008245485121</v>
      </c>
      <c r="T69" s="8" t="n">
        <f aca="false">IF(F68=0,"",F69/F68-1)</f>
        <v>0.16551724137931</v>
      </c>
      <c r="U69" s="8" t="n">
        <f aca="false">IF(E17&lt;=0,"",E69/E17-1)</f>
        <v>-0.067630733887005</v>
      </c>
    </row>
    <row r="70" customFormat="false" ht="15" hidden="false" customHeight="false" outlineLevel="0" collapsed="false">
      <c r="A70" s="4" t="n">
        <v>40623</v>
      </c>
      <c r="B70" s="4" t="n">
        <f aca="false">A70+6</f>
        <v>40629</v>
      </c>
      <c r="C70" s="14" t="n">
        <v>144841.46</v>
      </c>
      <c r="D70" s="14" t="n">
        <v>1605.27</v>
      </c>
      <c r="E70" s="14" t="n">
        <f aca="false">C70-D70</f>
        <v>143236.19</v>
      </c>
      <c r="F70" s="10" t="n">
        <v>323</v>
      </c>
      <c r="G70" s="10" t="n">
        <v>58</v>
      </c>
      <c r="H70" s="10" t="n">
        <v>77840</v>
      </c>
      <c r="I70" s="10" t="n">
        <v>270</v>
      </c>
      <c r="J70" s="10" t="n">
        <v>232</v>
      </c>
      <c r="K70" s="10" t="n">
        <f aca="false">I70-J70</f>
        <v>38</v>
      </c>
      <c r="L70" s="10" t="n">
        <v>8122</v>
      </c>
      <c r="M70" s="10" t="n">
        <v>1775</v>
      </c>
      <c r="N70" s="14" t="n">
        <f aca="false">IF(F70=0,"",C70/F70)</f>
        <v>448.425572755418</v>
      </c>
      <c r="O70" s="11" t="n">
        <f aca="false">IF(I70=0,"",J70/I70)</f>
        <v>0.859259259259259</v>
      </c>
      <c r="P70" s="11" t="n">
        <f aca="false">IF(F70+G70=0,"",G70/(F70+G70))</f>
        <v>0.152230971128609</v>
      </c>
      <c r="Q70" s="11" t="n">
        <f aca="false">IF(C70=0,"",D70/C70)</f>
        <v>0.011082945449459</v>
      </c>
      <c r="R70" s="11" t="n">
        <f aca="false">IF(L70=0,"",M70/L70)</f>
        <v>0.218542230977592</v>
      </c>
      <c r="S70" s="8" t="n">
        <f aca="false">IF(E69&lt;=0,"",E70/E69-1)</f>
        <v>-0.0532941369231914</v>
      </c>
      <c r="T70" s="8" t="n">
        <f aca="false">IF(F69=0,"",F70/F69-1)</f>
        <v>-0.0443786982248521</v>
      </c>
      <c r="U70" s="8" t="n">
        <f aca="false">IF(E18&lt;=0,"",E70/E18-1)</f>
        <v>-0.153951192600833</v>
      </c>
    </row>
    <row r="71" customFormat="false" ht="15" hidden="false" customHeight="false" outlineLevel="0" collapsed="false">
      <c r="A71" s="4" t="n">
        <v>40630</v>
      </c>
      <c r="B71" s="4" t="n">
        <f aca="false">A71+6</f>
        <v>40636</v>
      </c>
      <c r="C71" s="14" t="n">
        <v>186550.75</v>
      </c>
      <c r="D71" s="14" t="n">
        <v>5366.59</v>
      </c>
      <c r="E71" s="14" t="n">
        <f aca="false">C71-D71</f>
        <v>181184.16</v>
      </c>
      <c r="F71" s="10" t="n">
        <v>355</v>
      </c>
      <c r="G71" s="10" t="n">
        <v>58</v>
      </c>
      <c r="H71" s="10" t="n">
        <v>106513</v>
      </c>
      <c r="I71" s="10" t="n">
        <v>278</v>
      </c>
      <c r="J71" s="10" t="n">
        <v>244</v>
      </c>
      <c r="K71" s="10" t="n">
        <f aca="false">I71-J71</f>
        <v>34</v>
      </c>
      <c r="L71" s="10" t="n">
        <v>8568</v>
      </c>
      <c r="M71" s="10" t="n">
        <v>2178</v>
      </c>
      <c r="N71" s="14" t="n">
        <f aca="false">IF(F71=0,"",C71/F71)</f>
        <v>525.495070422535</v>
      </c>
      <c r="O71" s="11" t="n">
        <f aca="false">IF(I71=0,"",J71/I71)</f>
        <v>0.877697841726619</v>
      </c>
      <c r="P71" s="11" t="n">
        <f aca="false">IF(F71+G71=0,"",G71/(F71+G71))</f>
        <v>0.14043583535109</v>
      </c>
      <c r="Q71" s="11" t="n">
        <f aca="false">IF(C71=0,"",D71/C71)</f>
        <v>0.0287674533605467</v>
      </c>
      <c r="R71" s="11" t="n">
        <f aca="false">IF(L71=0,"",M71/L71)</f>
        <v>0.254201680672269</v>
      </c>
      <c r="S71" s="8" t="n">
        <f aca="false">IF(E70&lt;=0,"",E71/E70-1)</f>
        <v>0.264932835758896</v>
      </c>
      <c r="T71" s="8" t="n">
        <f aca="false">IF(F70=0,"",F71/F70-1)</f>
        <v>0.0990712074303406</v>
      </c>
      <c r="U71" s="8" t="n">
        <f aca="false">IF(E19&lt;=0,"",E71/E19-1)</f>
        <v>0.174854743290925</v>
      </c>
    </row>
    <row r="72" customFormat="false" ht="15" hidden="false" customHeight="false" outlineLevel="0" collapsed="false">
      <c r="A72" s="4" t="n">
        <v>40637</v>
      </c>
      <c r="B72" s="4" t="n">
        <f aca="false">A72+6</f>
        <v>40643</v>
      </c>
      <c r="C72" s="14" t="n">
        <v>122784.05</v>
      </c>
      <c r="D72" s="14" t="n">
        <v>3743.6</v>
      </c>
      <c r="E72" s="14" t="n">
        <f aca="false">C72-D72</f>
        <v>119040.45</v>
      </c>
      <c r="F72" s="10" t="n">
        <v>313</v>
      </c>
      <c r="G72" s="10" t="n">
        <v>56</v>
      </c>
      <c r="H72" s="10" t="n">
        <v>67769</v>
      </c>
      <c r="I72" s="10" t="n">
        <v>264</v>
      </c>
      <c r="J72" s="10" t="n">
        <v>231</v>
      </c>
      <c r="K72" s="10" t="n">
        <f aca="false">I72-J72</f>
        <v>33</v>
      </c>
      <c r="L72" s="10" t="n">
        <v>7578</v>
      </c>
      <c r="M72" s="10" t="n">
        <v>1460</v>
      </c>
      <c r="N72" s="14" t="n">
        <f aca="false">IF(F72=0,"",C72/F72)</f>
        <v>392.281309904153</v>
      </c>
      <c r="O72" s="11" t="n">
        <f aca="false">IF(I72=0,"",J72/I72)</f>
        <v>0.875</v>
      </c>
      <c r="P72" s="11" t="n">
        <f aca="false">IF(F72+G72=0,"",G72/(F72+G72))</f>
        <v>0.151761517615176</v>
      </c>
      <c r="Q72" s="11" t="n">
        <f aca="false">IF(C72=0,"",D72/C72)</f>
        <v>0.0304893021528448</v>
      </c>
      <c r="R72" s="11" t="n">
        <f aca="false">IF(L72=0,"",M72/L72)</f>
        <v>0.192662971760359</v>
      </c>
      <c r="S72" s="8" t="n">
        <f aca="false">IF(E71&lt;=0,"",E72/E71-1)</f>
        <v>-0.342986439874214</v>
      </c>
      <c r="T72" s="8" t="n">
        <f aca="false">IF(F71=0,"",F72/F71-1)</f>
        <v>-0.11830985915493</v>
      </c>
      <c r="U72" s="8" t="n">
        <f aca="false">IF(E20&lt;=0,"",E72/E20-1)</f>
        <v>-0.124467660477432</v>
      </c>
    </row>
    <row r="73" customFormat="false" ht="15" hidden="false" customHeight="false" outlineLevel="0" collapsed="false">
      <c r="A73" s="4" t="n">
        <v>40644</v>
      </c>
      <c r="B73" s="4" t="n">
        <f aca="false">A73+6</f>
        <v>40650</v>
      </c>
      <c r="C73" s="14" t="n">
        <v>146013.11</v>
      </c>
      <c r="D73" s="14" t="n">
        <v>1875.11</v>
      </c>
      <c r="E73" s="14" t="n">
        <f aca="false">C73-D73</f>
        <v>144138</v>
      </c>
      <c r="F73" s="10" t="n">
        <v>367</v>
      </c>
      <c r="G73" s="10" t="n">
        <v>59</v>
      </c>
      <c r="H73" s="10" t="n">
        <v>87341</v>
      </c>
      <c r="I73" s="10" t="n">
        <v>302</v>
      </c>
      <c r="J73" s="10" t="n">
        <v>266</v>
      </c>
      <c r="K73" s="10" t="n">
        <f aca="false">I73-J73</f>
        <v>36</v>
      </c>
      <c r="L73" s="10" t="n">
        <v>7244</v>
      </c>
      <c r="M73" s="10" t="n">
        <v>872</v>
      </c>
      <c r="N73" s="14" t="n">
        <f aca="false">IF(F73=0,"",C73/F73)</f>
        <v>397.855885558583</v>
      </c>
      <c r="O73" s="11" t="n">
        <f aca="false">IF(I73=0,"",J73/I73)</f>
        <v>0.880794701986755</v>
      </c>
      <c r="P73" s="11" t="n">
        <f aca="false">IF(F73+G73=0,"",G73/(F73+G73))</f>
        <v>0.13849765258216</v>
      </c>
      <c r="Q73" s="11" t="n">
        <f aca="false">IF(C73=0,"",D73/C73)</f>
        <v>0.0128420660309201</v>
      </c>
      <c r="R73" s="11" t="n">
        <f aca="false">IF(L73=0,"",M73/L73)</f>
        <v>0.120375483158476</v>
      </c>
      <c r="S73" s="8" t="n">
        <f aca="false">IF(E72&lt;=0,"",E73/E72-1)</f>
        <v>0.210832116310044</v>
      </c>
      <c r="T73" s="8" t="n">
        <f aca="false">IF(F72=0,"",F73/F72-1)</f>
        <v>0.172523961661342</v>
      </c>
      <c r="U73" s="8" t="n">
        <f aca="false">IF(E21&lt;=0,"",E73/E21-1)</f>
        <v>0.0494341757415271</v>
      </c>
    </row>
    <row r="74" customFormat="false" ht="15" hidden="false" customHeight="false" outlineLevel="0" collapsed="false">
      <c r="A74" s="4" t="n">
        <v>40651</v>
      </c>
      <c r="B74" s="4" t="n">
        <f aca="false">A74+6</f>
        <v>40657</v>
      </c>
      <c r="C74" s="14" t="n">
        <v>138298.14</v>
      </c>
      <c r="D74" s="14" t="n">
        <v>24419.52</v>
      </c>
      <c r="E74" s="14" t="n">
        <f aca="false">C74-D74</f>
        <v>113878.62</v>
      </c>
      <c r="F74" s="10" t="n">
        <v>267</v>
      </c>
      <c r="G74" s="10" t="n">
        <v>59</v>
      </c>
      <c r="H74" s="10" t="n">
        <v>80784</v>
      </c>
      <c r="I74" s="10" t="n">
        <v>220</v>
      </c>
      <c r="J74" s="10" t="n">
        <v>195</v>
      </c>
      <c r="K74" s="10" t="n">
        <f aca="false">I74-J74</f>
        <v>25</v>
      </c>
      <c r="L74" s="10" t="n">
        <v>7799</v>
      </c>
      <c r="M74" s="10" t="n">
        <v>2963</v>
      </c>
      <c r="N74" s="14" t="n">
        <f aca="false">IF(F74=0,"",C74/F74)</f>
        <v>517.970561797753</v>
      </c>
      <c r="O74" s="11" t="n">
        <f aca="false">IF(I74=0,"",J74/I74)</f>
        <v>0.886363636363636</v>
      </c>
      <c r="P74" s="11" t="n">
        <f aca="false">IF(F74+G74=0,"",G74/(F74+G74))</f>
        <v>0.180981595092025</v>
      </c>
      <c r="Q74" s="11" t="n">
        <f aca="false">IF(C74=0,"",D74/C74)</f>
        <v>0.17657157211225</v>
      </c>
      <c r="R74" s="11" t="n">
        <f aca="false">IF(L74=0,"",M74/L74)</f>
        <v>0.379920502628542</v>
      </c>
      <c r="S74" s="8" t="n">
        <f aca="false">IF(E73&lt;=0,"",E74/E73-1)</f>
        <v>-0.209933397161054</v>
      </c>
      <c r="T74" s="8" t="n">
        <f aca="false">IF(F73=0,"",F74/F73-1)</f>
        <v>-0.272479564032698</v>
      </c>
      <c r="U74" s="8" t="n">
        <f aca="false">IF(E22&lt;=0,"",E74/E22-1)</f>
        <v>-0.297260411677837</v>
      </c>
    </row>
    <row r="75" customFormat="false" ht="15" hidden="false" customHeight="false" outlineLevel="0" collapsed="false">
      <c r="A75" s="4" t="n">
        <v>40658</v>
      </c>
      <c r="B75" s="4" t="n">
        <f aca="false">A75+6</f>
        <v>40664</v>
      </c>
      <c r="C75" s="14" t="n">
        <v>83392.04</v>
      </c>
      <c r="D75" s="14" t="n">
        <v>1944.1</v>
      </c>
      <c r="E75" s="14" t="n">
        <f aca="false">C75-D75</f>
        <v>81447.94</v>
      </c>
      <c r="F75" s="10" t="n">
        <v>212</v>
      </c>
      <c r="G75" s="10" t="n">
        <v>34</v>
      </c>
      <c r="H75" s="10" t="n">
        <v>51461</v>
      </c>
      <c r="I75" s="10" t="n">
        <v>171</v>
      </c>
      <c r="J75" s="10" t="n">
        <v>156</v>
      </c>
      <c r="K75" s="10" t="n">
        <f aca="false">I75-J75</f>
        <v>15</v>
      </c>
      <c r="L75" s="10" t="n">
        <v>4662</v>
      </c>
      <c r="M75" s="10" t="n">
        <v>999</v>
      </c>
      <c r="N75" s="14" t="n">
        <f aca="false">IF(F75=0,"",C75/F75)</f>
        <v>393.358679245283</v>
      </c>
      <c r="O75" s="11" t="n">
        <f aca="false">IF(I75=0,"",J75/I75)</f>
        <v>0.912280701754386</v>
      </c>
      <c r="P75" s="11" t="n">
        <f aca="false">IF(F75+G75=0,"",G75/(F75+G75))</f>
        <v>0.138211382113821</v>
      </c>
      <c r="Q75" s="11" t="n">
        <f aca="false">IF(C75=0,"",D75/C75)</f>
        <v>0.0233127766151302</v>
      </c>
      <c r="R75" s="11" t="n">
        <f aca="false">IF(L75=0,"",M75/L75)</f>
        <v>0.214285714285714</v>
      </c>
      <c r="S75" s="8" t="n">
        <f aca="false">IF(E74&lt;=0,"",E75/E74-1)</f>
        <v>-0.284782867934297</v>
      </c>
      <c r="T75" s="8" t="n">
        <f aca="false">IF(F74=0,"",F75/F74-1)</f>
        <v>-0.205992509363296</v>
      </c>
      <c r="U75" s="8" t="n">
        <f aca="false">IF(E23&lt;=0,"",E75/E23-1)</f>
        <v>-0.555637452968395</v>
      </c>
    </row>
    <row r="76" customFormat="false" ht="15" hidden="false" customHeight="false" outlineLevel="0" collapsed="false">
      <c r="A76" s="4" t="n">
        <v>40665</v>
      </c>
      <c r="B76" s="4" t="n">
        <f aca="false">A76+6</f>
        <v>40671</v>
      </c>
      <c r="C76" s="14" t="n">
        <v>136790.86</v>
      </c>
      <c r="D76" s="14" t="n">
        <v>1288.81</v>
      </c>
      <c r="E76" s="14" t="n">
        <f aca="false">C76-D76</f>
        <v>135502.05</v>
      </c>
      <c r="F76" s="10" t="n">
        <v>362</v>
      </c>
      <c r="G76" s="10" t="n">
        <v>55</v>
      </c>
      <c r="H76" s="10" t="n">
        <v>77757</v>
      </c>
      <c r="I76" s="10" t="n">
        <v>289</v>
      </c>
      <c r="J76" s="10" t="n">
        <v>253</v>
      </c>
      <c r="K76" s="10" t="n">
        <f aca="false">I76-J76</f>
        <v>36</v>
      </c>
      <c r="L76" s="10" t="n">
        <v>7711</v>
      </c>
      <c r="M76" s="10" t="n">
        <v>1671</v>
      </c>
      <c r="N76" s="14" t="n">
        <f aca="false">IF(F76=0,"",C76/F76)</f>
        <v>377.875303867403</v>
      </c>
      <c r="O76" s="11" t="n">
        <f aca="false">IF(I76=0,"",J76/I76)</f>
        <v>0.875432525951557</v>
      </c>
      <c r="P76" s="11" t="n">
        <f aca="false">IF(F76+G76=0,"",G76/(F76+G76))</f>
        <v>0.13189448441247</v>
      </c>
      <c r="Q76" s="11" t="n">
        <f aca="false">IF(C76=0,"",D76/C76)</f>
        <v>0.00942175522545878</v>
      </c>
      <c r="R76" s="11" t="n">
        <f aca="false">IF(L76=0,"",M76/L76)</f>
        <v>0.21670341071197</v>
      </c>
      <c r="S76" s="8" t="n">
        <f aca="false">IF(E75&lt;=0,"",E76/E75-1)</f>
        <v>0.663664544493084</v>
      </c>
      <c r="T76" s="8" t="n">
        <f aca="false">IF(F75=0,"",F76/F75-1)</f>
        <v>0.707547169811321</v>
      </c>
      <c r="U76" s="8" t="n">
        <f aca="false">IF(E24&lt;=0,"",E76/E24-1)</f>
        <v>-0.132450909469005</v>
      </c>
    </row>
    <row r="77" customFormat="false" ht="15" hidden="false" customHeight="false" outlineLevel="0" collapsed="false">
      <c r="A77" s="4" t="n">
        <v>40672</v>
      </c>
      <c r="B77" s="4" t="n">
        <f aca="false">A77+6</f>
        <v>40678</v>
      </c>
      <c r="C77" s="14" t="n">
        <v>204717.07</v>
      </c>
      <c r="D77" s="14" t="n">
        <v>2692.85</v>
      </c>
      <c r="E77" s="14" t="n">
        <f aca="false">C77-D77</f>
        <v>202024.22</v>
      </c>
      <c r="F77" s="10" t="n">
        <v>434</v>
      </c>
      <c r="G77" s="10" t="n">
        <v>48</v>
      </c>
      <c r="H77" s="10" t="n">
        <v>109829</v>
      </c>
      <c r="I77" s="10" t="n">
        <v>310</v>
      </c>
      <c r="J77" s="10" t="n">
        <v>275</v>
      </c>
      <c r="K77" s="10" t="n">
        <f aca="false">I77-J77</f>
        <v>35</v>
      </c>
      <c r="L77" s="10" t="n">
        <v>9996</v>
      </c>
      <c r="M77" s="10" t="n">
        <v>2628</v>
      </c>
      <c r="N77" s="14" t="n">
        <f aca="false">IF(F77=0,"",C77/F77)</f>
        <v>471.69831797235</v>
      </c>
      <c r="O77" s="11" t="n">
        <f aca="false">IF(I77=0,"",J77/I77)</f>
        <v>0.887096774193548</v>
      </c>
      <c r="P77" s="11" t="n">
        <f aca="false">IF(F77+G77=0,"",G77/(F77+G77))</f>
        <v>0.0995850622406639</v>
      </c>
      <c r="Q77" s="11" t="n">
        <f aca="false">IF(C77=0,"",D77/C77)</f>
        <v>0.0131540081147117</v>
      </c>
      <c r="R77" s="11" t="n">
        <f aca="false">IF(L77=0,"",M77/L77)</f>
        <v>0.262905162064826</v>
      </c>
      <c r="S77" s="8" t="n">
        <f aca="false">IF(E76&lt;=0,"",E77/E76-1)</f>
        <v>0.490931096614406</v>
      </c>
      <c r="T77" s="8" t="n">
        <f aca="false">IF(F76=0,"",F77/F76-1)</f>
        <v>0.198895027624309</v>
      </c>
      <c r="U77" s="8" t="n">
        <f aca="false">IF(E25&lt;=0,"",E77/E25-1)</f>
        <v>0.387628957608278</v>
      </c>
    </row>
    <row r="78" customFormat="false" ht="15" hidden="false" customHeight="false" outlineLevel="0" collapsed="false">
      <c r="A78" s="4" t="n">
        <v>40679</v>
      </c>
      <c r="B78" s="4" t="n">
        <f aca="false">A78+6</f>
        <v>40685</v>
      </c>
      <c r="C78" s="14" t="n">
        <v>210335.39</v>
      </c>
      <c r="D78" s="14" t="n">
        <v>2409.32</v>
      </c>
      <c r="E78" s="14" t="n">
        <f aca="false">C78-D78</f>
        <v>207926.07</v>
      </c>
      <c r="F78" s="10" t="n">
        <v>450</v>
      </c>
      <c r="G78" s="10" t="n">
        <v>65</v>
      </c>
      <c r="H78" s="10" t="n">
        <v>107829</v>
      </c>
      <c r="I78" s="10" t="n">
        <v>347</v>
      </c>
      <c r="J78" s="10" t="n">
        <v>318</v>
      </c>
      <c r="K78" s="10" t="n">
        <f aca="false">I78-J78</f>
        <v>29</v>
      </c>
      <c r="L78" s="10" t="n">
        <v>9160</v>
      </c>
      <c r="M78" s="10" t="n">
        <v>1582</v>
      </c>
      <c r="N78" s="14" t="n">
        <f aca="false">IF(F78=0,"",C78/F78)</f>
        <v>467.411977777778</v>
      </c>
      <c r="O78" s="11" t="n">
        <f aca="false">IF(I78=0,"",J78/I78)</f>
        <v>0.9164265129683</v>
      </c>
      <c r="P78" s="11" t="n">
        <f aca="false">IF(F78+G78=0,"",G78/(F78+G78))</f>
        <v>0.12621359223301</v>
      </c>
      <c r="Q78" s="11" t="n">
        <f aca="false">IF(C78=0,"",D78/C78)</f>
        <v>0.0114546582008857</v>
      </c>
      <c r="R78" s="11" t="n">
        <f aca="false">IF(L78=0,"",M78/L78)</f>
        <v>0.172707423580786</v>
      </c>
      <c r="S78" s="8" t="n">
        <f aca="false">IF(E77&lt;=0,"",E78/E77-1)</f>
        <v>0.0292135764711776</v>
      </c>
      <c r="T78" s="8" t="n">
        <f aca="false">IF(F77=0,"",F78/F77-1)</f>
        <v>0.0368663594470047</v>
      </c>
      <c r="U78" s="8" t="n">
        <f aca="false">IF(E26&lt;=0,"",E78/E26-1)</f>
        <v>0.449516714059943</v>
      </c>
    </row>
    <row r="79" customFormat="false" ht="15" hidden="false" customHeight="false" outlineLevel="0" collapsed="false">
      <c r="A79" s="4" t="n">
        <v>40686</v>
      </c>
      <c r="B79" s="4" t="n">
        <f aca="false">A79+6</f>
        <v>40692</v>
      </c>
      <c r="C79" s="14" t="n">
        <v>159463.82</v>
      </c>
      <c r="D79" s="14" t="n">
        <v>1804.1</v>
      </c>
      <c r="E79" s="14" t="n">
        <f aca="false">C79-D79</f>
        <v>157659.72</v>
      </c>
      <c r="F79" s="10" t="n">
        <v>350</v>
      </c>
      <c r="G79" s="10" t="n">
        <v>89</v>
      </c>
      <c r="H79" s="10" t="n">
        <v>83730</v>
      </c>
      <c r="I79" s="10" t="n">
        <v>260</v>
      </c>
      <c r="J79" s="10" t="n">
        <v>236</v>
      </c>
      <c r="K79" s="10" t="n">
        <f aca="false">I79-J79</f>
        <v>24</v>
      </c>
      <c r="L79" s="10" t="n">
        <v>7177</v>
      </c>
      <c r="M79" s="10" t="n">
        <v>1536</v>
      </c>
      <c r="N79" s="14" t="n">
        <f aca="false">IF(F79=0,"",C79/F79)</f>
        <v>455.610914285714</v>
      </c>
      <c r="O79" s="11" t="n">
        <f aca="false">IF(I79=0,"",J79/I79)</f>
        <v>0.907692307692308</v>
      </c>
      <c r="P79" s="11" t="n">
        <f aca="false">IF(F79+G79=0,"",G79/(F79+G79))</f>
        <v>0.202733485193622</v>
      </c>
      <c r="Q79" s="11" t="n">
        <f aca="false">IF(C79=0,"",D79/C79)</f>
        <v>0.0113135380802993</v>
      </c>
      <c r="R79" s="11" t="n">
        <f aca="false">IF(L79=0,"",M79/L79)</f>
        <v>0.214016998745994</v>
      </c>
      <c r="S79" s="8" t="n">
        <f aca="false">IF(E78&lt;=0,"",E79/E78-1)</f>
        <v>-0.241751070464613</v>
      </c>
      <c r="T79" s="8" t="n">
        <f aca="false">IF(F78=0,"",F79/F78-1)</f>
        <v>-0.222222222222222</v>
      </c>
      <c r="U79" s="8" t="n">
        <f aca="false">IF(E27&lt;=0,"",E79/E27-1)</f>
        <v>0.0592715415774225</v>
      </c>
    </row>
    <row r="80" customFormat="false" ht="15" hidden="false" customHeight="false" outlineLevel="0" collapsed="false">
      <c r="A80" s="4" t="n">
        <v>40693</v>
      </c>
      <c r="B80" s="4" t="n">
        <f aca="false">A80+6</f>
        <v>40699</v>
      </c>
      <c r="C80" s="14" t="n">
        <v>115065</v>
      </c>
      <c r="D80" s="14" t="n">
        <v>1708.46</v>
      </c>
      <c r="E80" s="14" t="n">
        <f aca="false">C80-D80</f>
        <v>113356.54</v>
      </c>
      <c r="F80" s="10" t="n">
        <v>259</v>
      </c>
      <c r="G80" s="10" t="n">
        <v>61</v>
      </c>
      <c r="H80" s="10" t="n">
        <v>58272</v>
      </c>
      <c r="I80" s="10" t="n">
        <v>212</v>
      </c>
      <c r="J80" s="10" t="n">
        <v>188</v>
      </c>
      <c r="K80" s="10" t="n">
        <f aca="false">I80-J80</f>
        <v>24</v>
      </c>
      <c r="L80" s="10" t="n">
        <v>6513</v>
      </c>
      <c r="M80" s="10" t="n">
        <v>1762</v>
      </c>
      <c r="N80" s="14" t="n">
        <f aca="false">IF(F80=0,"",C80/F80)</f>
        <v>444.266409266409</v>
      </c>
      <c r="O80" s="11" t="n">
        <f aca="false">IF(I80=0,"",J80/I80)</f>
        <v>0.886792452830189</v>
      </c>
      <c r="P80" s="11" t="n">
        <f aca="false">IF(F80+G80=0,"",G80/(F80+G80))</f>
        <v>0.190625</v>
      </c>
      <c r="Q80" s="11" t="n">
        <f aca="false">IF(C80=0,"",D80/C80)</f>
        <v>0.0148477816886108</v>
      </c>
      <c r="R80" s="11" t="n">
        <f aca="false">IF(L80=0,"",M80/L80)</f>
        <v>0.270535851374175</v>
      </c>
      <c r="S80" s="8" t="n">
        <f aca="false">IF(E79&lt;=0,"",E80/E79-1)</f>
        <v>-0.281005065846876</v>
      </c>
      <c r="T80" s="8" t="n">
        <f aca="false">IF(F79=0,"",F80/F79-1)</f>
        <v>-0.26</v>
      </c>
      <c r="U80" s="8" t="n">
        <f aca="false">IF(E28&lt;=0,"",E80/E28-1)</f>
        <v>0.0751787838063041</v>
      </c>
    </row>
    <row r="81" customFormat="false" ht="15" hidden="false" customHeight="false" outlineLevel="0" collapsed="false">
      <c r="A81" s="4" t="n">
        <v>40700</v>
      </c>
      <c r="B81" s="4" t="n">
        <f aca="false">A81+6</f>
        <v>40706</v>
      </c>
      <c r="C81" s="14" t="n">
        <v>214478.31</v>
      </c>
      <c r="D81" s="14" t="n">
        <v>2547.84</v>
      </c>
      <c r="E81" s="14" t="n">
        <f aca="false">C81-D81</f>
        <v>211930.47</v>
      </c>
      <c r="F81" s="10" t="n">
        <v>406</v>
      </c>
      <c r="G81" s="10" t="n">
        <v>58</v>
      </c>
      <c r="H81" s="10" t="n">
        <v>97722</v>
      </c>
      <c r="I81" s="10" t="n">
        <v>333</v>
      </c>
      <c r="J81" s="10" t="n">
        <v>301</v>
      </c>
      <c r="K81" s="10" t="n">
        <f aca="false">I81-J81</f>
        <v>32</v>
      </c>
      <c r="L81" s="10" t="n">
        <v>9143</v>
      </c>
      <c r="M81" s="10" t="n">
        <v>2124</v>
      </c>
      <c r="N81" s="14" t="n">
        <f aca="false">IF(F81=0,"",C81/F81)</f>
        <v>528.271699507389</v>
      </c>
      <c r="O81" s="11" t="n">
        <f aca="false">IF(I81=0,"",J81/I81)</f>
        <v>0.903903903903904</v>
      </c>
      <c r="P81" s="11" t="n">
        <f aca="false">IF(F81+G81=0,"",G81/(F81+G81))</f>
        <v>0.125</v>
      </c>
      <c r="Q81" s="11" t="n">
        <f aca="false">IF(C81=0,"",D81/C81)</f>
        <v>0.0118792431738202</v>
      </c>
      <c r="R81" s="11" t="n">
        <f aca="false">IF(L81=0,"",M81/L81)</f>
        <v>0.232308870173904</v>
      </c>
      <c r="S81" s="8" t="n">
        <f aca="false">IF(E80&lt;=0,"",E81/E80-1)</f>
        <v>0.869591908856781</v>
      </c>
      <c r="T81" s="8" t="n">
        <f aca="false">IF(F80=0,"",F81/F80-1)</f>
        <v>0.567567567567568</v>
      </c>
      <c r="U81" s="8" t="n">
        <f aca="false">IF(E29&lt;=0,"",E81/E29-1)</f>
        <v>0.0509456853749426</v>
      </c>
    </row>
    <row r="82" customFormat="false" ht="15" hidden="false" customHeight="false" outlineLevel="0" collapsed="false">
      <c r="A82" s="4" t="n">
        <v>40707</v>
      </c>
      <c r="B82" s="4" t="n">
        <f aca="false">A82+6</f>
        <v>40713</v>
      </c>
      <c r="C82" s="14" t="n">
        <v>186572.2</v>
      </c>
      <c r="D82" s="14" t="n">
        <v>4301.25</v>
      </c>
      <c r="E82" s="14" t="n">
        <f aca="false">C82-D82</f>
        <v>182270.95</v>
      </c>
      <c r="F82" s="10" t="n">
        <v>370</v>
      </c>
      <c r="G82" s="10" t="n">
        <v>65</v>
      </c>
      <c r="H82" s="10" t="n">
        <v>103279</v>
      </c>
      <c r="I82" s="10" t="n">
        <v>286</v>
      </c>
      <c r="J82" s="10" t="n">
        <v>252</v>
      </c>
      <c r="K82" s="10" t="n">
        <f aca="false">I82-J82</f>
        <v>34</v>
      </c>
      <c r="L82" s="10" t="n">
        <v>8148</v>
      </c>
      <c r="M82" s="10" t="n">
        <v>1524</v>
      </c>
      <c r="N82" s="14" t="n">
        <f aca="false">IF(F82=0,"",C82/F82)</f>
        <v>504.249189189189</v>
      </c>
      <c r="O82" s="11" t="n">
        <f aca="false">IF(I82=0,"",J82/I82)</f>
        <v>0.881118881118881</v>
      </c>
      <c r="P82" s="11" t="n">
        <f aca="false">IF(F82+G82=0,"",G82/(F82+G82))</f>
        <v>0.149425287356322</v>
      </c>
      <c r="Q82" s="11" t="n">
        <f aca="false">IF(C82=0,"",D82/C82)</f>
        <v>0.0230540777243341</v>
      </c>
      <c r="R82" s="11" t="n">
        <f aca="false">IF(L82=0,"",M82/L82)</f>
        <v>0.187039764359352</v>
      </c>
      <c r="S82" s="8" t="n">
        <f aca="false">IF(E81&lt;=0,"",E82/E81-1)</f>
        <v>-0.139949295634554</v>
      </c>
      <c r="T82" s="8" t="n">
        <f aca="false">IF(F81=0,"",F82/F81-1)</f>
        <v>-0.0886699507389163</v>
      </c>
      <c r="U82" s="8" t="n">
        <f aca="false">IF(E30&lt;=0,"",E82/E30-1)</f>
        <v>0.359308567701037</v>
      </c>
    </row>
    <row r="83" customFormat="false" ht="15" hidden="false" customHeight="false" outlineLevel="0" collapsed="false">
      <c r="A83" s="4" t="n">
        <v>40714</v>
      </c>
      <c r="B83" s="4" t="n">
        <f aca="false">A83+6</f>
        <v>40720</v>
      </c>
      <c r="C83" s="14" t="n">
        <v>127368.72</v>
      </c>
      <c r="D83" s="14" t="n">
        <v>4265.28</v>
      </c>
      <c r="E83" s="14" t="n">
        <f aca="false">C83-D83</f>
        <v>123103.44</v>
      </c>
      <c r="F83" s="10" t="n">
        <v>334</v>
      </c>
      <c r="G83" s="10" t="n">
        <v>77</v>
      </c>
      <c r="H83" s="10" t="n">
        <v>74918</v>
      </c>
      <c r="I83" s="10" t="n">
        <v>263</v>
      </c>
      <c r="J83" s="10" t="n">
        <v>236</v>
      </c>
      <c r="K83" s="10" t="n">
        <f aca="false">I83-J83</f>
        <v>27</v>
      </c>
      <c r="L83" s="10" t="n">
        <v>7967</v>
      </c>
      <c r="M83" s="10" t="n">
        <v>1937</v>
      </c>
      <c r="N83" s="14" t="n">
        <f aca="false">IF(F83=0,"",C83/F83)</f>
        <v>381.343473053892</v>
      </c>
      <c r="O83" s="11" t="n">
        <f aca="false">IF(I83=0,"",J83/I83)</f>
        <v>0.897338403041825</v>
      </c>
      <c r="P83" s="11" t="n">
        <f aca="false">IF(F83+G83=0,"",G83/(F83+G83))</f>
        <v>0.187347931873479</v>
      </c>
      <c r="Q83" s="11" t="n">
        <f aca="false">IF(C83=0,"",D83/C83)</f>
        <v>0.0334876569380614</v>
      </c>
      <c r="R83" s="11" t="n">
        <f aca="false">IF(L83=0,"",M83/L83)</f>
        <v>0.243127902598218</v>
      </c>
      <c r="S83" s="8" t="n">
        <f aca="false">IF(E82&lt;=0,"",E83/E82-1)</f>
        <v>-0.324612945727226</v>
      </c>
      <c r="T83" s="8" t="n">
        <f aca="false">IF(F82=0,"",F83/F82-1)</f>
        <v>-0.0972972972972973</v>
      </c>
      <c r="U83" s="8" t="n">
        <f aca="false">IF(E31&lt;=0,"",E83/E31-1)</f>
        <v>0.0301775856023525</v>
      </c>
    </row>
    <row r="84" customFormat="false" ht="15" hidden="false" customHeight="false" outlineLevel="0" collapsed="false">
      <c r="A84" s="4" t="n">
        <v>40721</v>
      </c>
      <c r="B84" s="4" t="n">
        <f aca="false">A84+6</f>
        <v>40727</v>
      </c>
      <c r="C84" s="14" t="n">
        <v>134870.16</v>
      </c>
      <c r="D84" s="14" t="n">
        <v>2192.65</v>
      </c>
      <c r="E84" s="14" t="n">
        <f aca="false">C84-D84</f>
        <v>132677.51</v>
      </c>
      <c r="F84" s="10" t="n">
        <v>283</v>
      </c>
      <c r="G84" s="10" t="n">
        <v>59</v>
      </c>
      <c r="H84" s="10" t="n">
        <v>76356</v>
      </c>
      <c r="I84" s="10" t="n">
        <v>204</v>
      </c>
      <c r="J84" s="10" t="n">
        <v>184</v>
      </c>
      <c r="K84" s="10" t="n">
        <f aca="false">I84-J84</f>
        <v>20</v>
      </c>
      <c r="L84" s="10" t="n">
        <v>6509</v>
      </c>
      <c r="M84" s="10" t="n">
        <v>1836</v>
      </c>
      <c r="N84" s="14" t="n">
        <f aca="false">IF(F84=0,"",C84/F84)</f>
        <v>476.573003533569</v>
      </c>
      <c r="O84" s="11" t="n">
        <f aca="false">IF(I84=0,"",J84/I84)</f>
        <v>0.901960784313726</v>
      </c>
      <c r="P84" s="11" t="n">
        <f aca="false">IF(F84+G84=0,"",G84/(F84+G84))</f>
        <v>0.172514619883041</v>
      </c>
      <c r="Q84" s="11" t="n">
        <f aca="false">IF(C84=0,"",D84/C84)</f>
        <v>0.0162574879424774</v>
      </c>
      <c r="R84" s="11" t="n">
        <f aca="false">IF(L84=0,"",M84/L84)</f>
        <v>0.282070978644953</v>
      </c>
      <c r="S84" s="8" t="n">
        <f aca="false">IF(E83&lt;=0,"",E84/E83-1)</f>
        <v>0.0777725626513768</v>
      </c>
      <c r="T84" s="8" t="n">
        <f aca="false">IF(F83=0,"",F84/F83-1)</f>
        <v>-0.152694610778443</v>
      </c>
      <c r="U84" s="8" t="n">
        <f aca="false">IF(E32&lt;=0,"",E84/E32-1)</f>
        <v>-0.199789014877642</v>
      </c>
    </row>
    <row r="85" customFormat="false" ht="15" hidden="false" customHeight="false" outlineLevel="0" collapsed="false">
      <c r="A85" s="4" t="n">
        <v>40728</v>
      </c>
      <c r="B85" s="4" t="n">
        <f aca="false">A85+6</f>
        <v>40734</v>
      </c>
      <c r="C85" s="14" t="n">
        <v>170124.54</v>
      </c>
      <c r="D85" s="14" t="n">
        <v>2247.45</v>
      </c>
      <c r="E85" s="14" t="n">
        <f aca="false">C85-D85</f>
        <v>167877.09</v>
      </c>
      <c r="F85" s="10" t="n">
        <v>357</v>
      </c>
      <c r="G85" s="10" t="n">
        <v>57</v>
      </c>
      <c r="H85" s="10" t="n">
        <v>92913</v>
      </c>
      <c r="I85" s="10" t="n">
        <v>268</v>
      </c>
      <c r="J85" s="10" t="n">
        <v>245</v>
      </c>
      <c r="K85" s="10" t="n">
        <f aca="false">I85-J85</f>
        <v>23</v>
      </c>
      <c r="L85" s="10" t="n">
        <v>10332</v>
      </c>
      <c r="M85" s="10" t="n">
        <v>4588</v>
      </c>
      <c r="N85" s="14" t="n">
        <f aca="false">IF(F85=0,"",C85/F85)</f>
        <v>476.539327731092</v>
      </c>
      <c r="O85" s="11" t="n">
        <f aca="false">IF(I85=0,"",J85/I85)</f>
        <v>0.914179104477612</v>
      </c>
      <c r="P85" s="11" t="n">
        <f aca="false">IF(F85+G85=0,"",G85/(F85+G85))</f>
        <v>0.13768115942029</v>
      </c>
      <c r="Q85" s="11" t="n">
        <f aca="false">IF(C85=0,"",D85/C85)</f>
        <v>0.0132106161756558</v>
      </c>
      <c r="R85" s="11" t="n">
        <f aca="false">IF(L85=0,"",M85/L85)</f>
        <v>0.444057297715834</v>
      </c>
      <c r="S85" s="8" t="n">
        <f aca="false">IF(E84&lt;=0,"",E85/E84-1)</f>
        <v>0.265301783248721</v>
      </c>
      <c r="T85" s="8" t="n">
        <f aca="false">IF(F84=0,"",F85/F84-1)</f>
        <v>0.261484098939929</v>
      </c>
      <c r="U85" s="8" t="n">
        <f aca="false">IF(E33&lt;=0,"",E85/E33-1)</f>
        <v>0.153495079215181</v>
      </c>
    </row>
    <row r="86" customFormat="false" ht="15" hidden="false" customHeight="false" outlineLevel="0" collapsed="false">
      <c r="A86" s="4" t="n">
        <v>40735</v>
      </c>
      <c r="B86" s="4" t="n">
        <f aca="false">A86+6</f>
        <v>40741</v>
      </c>
      <c r="C86" s="14" t="n">
        <v>132628.72</v>
      </c>
      <c r="D86" s="14" t="n">
        <v>2012.1</v>
      </c>
      <c r="E86" s="14" t="n">
        <f aca="false">C86-D86</f>
        <v>130616.62</v>
      </c>
      <c r="F86" s="10" t="n">
        <v>324</v>
      </c>
      <c r="G86" s="10" t="n">
        <v>49</v>
      </c>
      <c r="H86" s="10" t="n">
        <v>81094</v>
      </c>
      <c r="I86" s="10" t="n">
        <v>261</v>
      </c>
      <c r="J86" s="10" t="n">
        <v>236</v>
      </c>
      <c r="K86" s="10" t="n">
        <f aca="false">I86-J86</f>
        <v>25</v>
      </c>
      <c r="L86" s="10" t="n">
        <v>8644</v>
      </c>
      <c r="M86" s="10" t="n">
        <v>2416</v>
      </c>
      <c r="N86" s="14" t="n">
        <f aca="false">IF(F86=0,"",C86/F86)</f>
        <v>409.347901234568</v>
      </c>
      <c r="O86" s="11" t="n">
        <f aca="false">IF(I86=0,"",J86/I86)</f>
        <v>0.904214559386973</v>
      </c>
      <c r="P86" s="11" t="n">
        <f aca="false">IF(F86+G86=0,"",G86/(F86+G86))</f>
        <v>0.131367292225201</v>
      </c>
      <c r="Q86" s="11" t="n">
        <f aca="false">IF(C86=0,"",D86/C86)</f>
        <v>0.0151709222557528</v>
      </c>
      <c r="R86" s="11" t="n">
        <f aca="false">IF(L86=0,"",M86/L86)</f>
        <v>0.279500231374364</v>
      </c>
      <c r="S86" s="8" t="n">
        <f aca="false">IF(E85&lt;=0,"",E86/E85-1)</f>
        <v>-0.221950892763271</v>
      </c>
      <c r="T86" s="8" t="n">
        <f aca="false">IF(F85=0,"",F86/F85-1)</f>
        <v>-0.092436974789916</v>
      </c>
      <c r="U86" s="8" t="n">
        <f aca="false">IF(E34&lt;=0,"",E86/E34-1)</f>
        <v>-0.14238627509391</v>
      </c>
    </row>
    <row r="87" customFormat="false" ht="15" hidden="false" customHeight="false" outlineLevel="0" collapsed="false">
      <c r="A87" s="4" t="n">
        <v>40742</v>
      </c>
      <c r="B87" s="4" t="n">
        <f aca="false">A87+6</f>
        <v>40748</v>
      </c>
      <c r="C87" s="14" t="n">
        <v>187781.16</v>
      </c>
      <c r="D87" s="14" t="n">
        <v>4971.83</v>
      </c>
      <c r="E87" s="14" t="n">
        <f aca="false">C87-D87</f>
        <v>182809.33</v>
      </c>
      <c r="F87" s="10" t="n">
        <v>355</v>
      </c>
      <c r="G87" s="10" t="n">
        <v>66</v>
      </c>
      <c r="H87" s="10" t="n">
        <v>109686</v>
      </c>
      <c r="I87" s="10" t="n">
        <v>281</v>
      </c>
      <c r="J87" s="10" t="n">
        <v>251</v>
      </c>
      <c r="K87" s="10" t="n">
        <f aca="false">I87-J87</f>
        <v>30</v>
      </c>
      <c r="L87" s="10" t="n">
        <v>9493</v>
      </c>
      <c r="M87" s="10" t="n">
        <v>2573</v>
      </c>
      <c r="N87" s="14" t="n">
        <f aca="false">IF(F87=0,"",C87/F87)</f>
        <v>528.961014084507</v>
      </c>
      <c r="O87" s="11" t="n">
        <f aca="false">IF(I87=0,"",J87/I87)</f>
        <v>0.893238434163701</v>
      </c>
      <c r="P87" s="11" t="n">
        <f aca="false">IF(F87+G87=0,"",G87/(F87+G87))</f>
        <v>0.156769596199525</v>
      </c>
      <c r="Q87" s="11" t="n">
        <f aca="false">IF(C87=0,"",D87/C87)</f>
        <v>0.0264767242890607</v>
      </c>
      <c r="R87" s="11" t="n">
        <f aca="false">IF(L87=0,"",M87/L87)</f>
        <v>0.271041820288634</v>
      </c>
      <c r="S87" s="8" t="n">
        <f aca="false">IF(E86&lt;=0,"",E87/E86-1)</f>
        <v>0.399587051020001</v>
      </c>
      <c r="T87" s="8" t="n">
        <f aca="false">IF(F86=0,"",F87/F86-1)</f>
        <v>0.095679012345679</v>
      </c>
      <c r="U87" s="8" t="n">
        <f aca="false">IF(E35&lt;=0,"",E87/E35-1)</f>
        <v>0.289139518607124</v>
      </c>
    </row>
    <row r="88" customFormat="false" ht="15" hidden="false" customHeight="false" outlineLevel="0" collapsed="false">
      <c r="A88" s="4" t="n">
        <v>40749</v>
      </c>
      <c r="B88" s="4" t="n">
        <f aca="false">A88+6</f>
        <v>40755</v>
      </c>
      <c r="C88" s="14" t="n">
        <v>178721.26</v>
      </c>
      <c r="D88" s="14" t="n">
        <v>1620.34</v>
      </c>
      <c r="E88" s="14" t="n">
        <f aca="false">C88-D88</f>
        <v>177100.92</v>
      </c>
      <c r="F88" s="10" t="n">
        <v>343</v>
      </c>
      <c r="G88" s="10" t="n">
        <v>51</v>
      </c>
      <c r="H88" s="10" t="n">
        <v>104876</v>
      </c>
      <c r="I88" s="10" t="n">
        <v>277</v>
      </c>
      <c r="J88" s="10" t="n">
        <v>243</v>
      </c>
      <c r="K88" s="10" t="n">
        <f aca="false">I88-J88</f>
        <v>34</v>
      </c>
      <c r="L88" s="10" t="n">
        <v>8199</v>
      </c>
      <c r="M88" s="10" t="n">
        <v>2006</v>
      </c>
      <c r="N88" s="14" t="n">
        <f aca="false">IF(F88=0,"",C88/F88)</f>
        <v>521.053236151604</v>
      </c>
      <c r="O88" s="11" t="n">
        <f aca="false">IF(I88=0,"",J88/I88)</f>
        <v>0.877256317689531</v>
      </c>
      <c r="P88" s="11" t="n">
        <f aca="false">IF(F88+G88=0,"",G88/(F88+G88))</f>
        <v>0.129441624365482</v>
      </c>
      <c r="Q88" s="11" t="n">
        <f aca="false">IF(C88=0,"",D88/C88)</f>
        <v>0.0090662968692141</v>
      </c>
      <c r="R88" s="11" t="n">
        <f aca="false">IF(L88=0,"",M88/L88)</f>
        <v>0.244663983412611</v>
      </c>
      <c r="S88" s="8" t="n">
        <f aca="false">IF(E87&lt;=0,"",E88/E87-1)</f>
        <v>-0.0312260320630243</v>
      </c>
      <c r="T88" s="8" t="n">
        <f aca="false">IF(F87=0,"",F88/F87-1)</f>
        <v>-0.0338028169014084</v>
      </c>
      <c r="U88" s="8" t="n">
        <f aca="false">IF(E36&lt;=0,"",E88/E36-1)</f>
        <v>0.179024445223947</v>
      </c>
    </row>
    <row r="89" customFormat="false" ht="15" hidden="false" customHeight="false" outlineLevel="0" collapsed="false">
      <c r="A89" s="4" t="n">
        <v>40756</v>
      </c>
      <c r="B89" s="4" t="n">
        <f aca="false">A89+6</f>
        <v>40762</v>
      </c>
      <c r="C89" s="14" t="n">
        <v>167894.34</v>
      </c>
      <c r="D89" s="14" t="n">
        <v>6153.22</v>
      </c>
      <c r="E89" s="14" t="n">
        <f aca="false">C89-D89</f>
        <v>161741.12</v>
      </c>
      <c r="F89" s="10" t="n">
        <v>314</v>
      </c>
      <c r="G89" s="10" t="n">
        <v>47</v>
      </c>
      <c r="H89" s="10" t="n">
        <v>102875</v>
      </c>
      <c r="I89" s="10" t="n">
        <v>274</v>
      </c>
      <c r="J89" s="10" t="n">
        <v>238</v>
      </c>
      <c r="K89" s="10" t="n">
        <f aca="false">I89-J89</f>
        <v>36</v>
      </c>
      <c r="L89" s="10" t="n">
        <v>7706</v>
      </c>
      <c r="M89" s="10" t="n">
        <v>1299</v>
      </c>
      <c r="N89" s="14" t="n">
        <f aca="false">IF(F89=0,"",C89/F89)</f>
        <v>534.695350318471</v>
      </c>
      <c r="O89" s="11" t="n">
        <f aca="false">IF(I89=0,"",J89/I89)</f>
        <v>0.868613138686131</v>
      </c>
      <c r="P89" s="11" t="n">
        <f aca="false">IF(F89+G89=0,"",G89/(F89+G89))</f>
        <v>0.130193905817175</v>
      </c>
      <c r="Q89" s="11" t="n">
        <f aca="false">IF(C89=0,"",D89/C89)</f>
        <v>0.0366493593530312</v>
      </c>
      <c r="R89" s="11" t="n">
        <f aca="false">IF(L89=0,"",M89/L89)</f>
        <v>0.168569945497015</v>
      </c>
      <c r="S89" s="8" t="n">
        <f aca="false">IF(E88&lt;=0,"",E89/E88-1)</f>
        <v>-0.0867290807975476</v>
      </c>
      <c r="T89" s="8" t="n">
        <f aca="false">IF(F88=0,"",F89/F88-1)</f>
        <v>-0.0845481049562682</v>
      </c>
      <c r="U89" s="8" t="n">
        <f aca="false">IF(E37&lt;=0,"",E89/E37-1)</f>
        <v>0.328879664592898</v>
      </c>
    </row>
    <row r="90" customFormat="false" ht="15" hidden="false" customHeight="false" outlineLevel="0" collapsed="false">
      <c r="A90" s="4" t="n">
        <v>40763</v>
      </c>
      <c r="B90" s="4" t="n">
        <f aca="false">A90+6</f>
        <v>40769</v>
      </c>
      <c r="C90" s="14" t="n">
        <v>169299.45</v>
      </c>
      <c r="D90" s="14" t="n">
        <v>1516.91</v>
      </c>
      <c r="E90" s="14" t="n">
        <f aca="false">C90-D90</f>
        <v>167782.54</v>
      </c>
      <c r="F90" s="10" t="n">
        <v>270</v>
      </c>
      <c r="G90" s="10" t="n">
        <v>61</v>
      </c>
      <c r="H90" s="10" t="n">
        <v>98338</v>
      </c>
      <c r="I90" s="10" t="n">
        <v>224</v>
      </c>
      <c r="J90" s="10" t="n">
        <v>211</v>
      </c>
      <c r="K90" s="10" t="n">
        <f aca="false">I90-J90</f>
        <v>13</v>
      </c>
      <c r="L90" s="10" t="n">
        <v>7424</v>
      </c>
      <c r="M90" s="10" t="n">
        <v>2099</v>
      </c>
      <c r="N90" s="14" t="n">
        <f aca="false">IF(F90=0,"",C90/F90)</f>
        <v>627.035</v>
      </c>
      <c r="O90" s="11" t="n">
        <f aca="false">IF(I90=0,"",J90/I90)</f>
        <v>0.941964285714286</v>
      </c>
      <c r="P90" s="11" t="n">
        <f aca="false">IF(F90+G90=0,"",G90/(F90+G90))</f>
        <v>0.18429003021148</v>
      </c>
      <c r="Q90" s="11" t="n">
        <f aca="false">IF(C90=0,"",D90/C90)</f>
        <v>0.00895992278769955</v>
      </c>
      <c r="R90" s="11" t="n">
        <f aca="false">IF(L90=0,"",M90/L90)</f>
        <v>0.282731681034483</v>
      </c>
      <c r="S90" s="8" t="n">
        <f aca="false">IF(E89&lt;=0,"",E90/E89-1)</f>
        <v>0.0373524061166388</v>
      </c>
      <c r="T90" s="8" t="n">
        <f aca="false">IF(F89=0,"",F90/F89-1)</f>
        <v>-0.140127388535032</v>
      </c>
      <c r="U90" s="8" t="n">
        <f aca="false">IF(E38&lt;=0,"",E90/E38-1)</f>
        <v>-0.0139934646468705</v>
      </c>
    </row>
    <row r="91" customFormat="false" ht="15" hidden="false" customHeight="false" outlineLevel="0" collapsed="false">
      <c r="A91" s="4" t="n">
        <v>40770</v>
      </c>
      <c r="B91" s="4" t="n">
        <f aca="false">A91+6</f>
        <v>40776</v>
      </c>
      <c r="C91" s="14" t="n">
        <v>173145.63</v>
      </c>
      <c r="D91" s="14" t="n">
        <v>3252.21</v>
      </c>
      <c r="E91" s="14" t="n">
        <f aca="false">C91-D91</f>
        <v>169893.42</v>
      </c>
      <c r="F91" s="10" t="n">
        <v>315</v>
      </c>
      <c r="G91" s="10" t="n">
        <v>44</v>
      </c>
      <c r="H91" s="10" t="n">
        <v>99703</v>
      </c>
      <c r="I91" s="10" t="n">
        <v>275</v>
      </c>
      <c r="J91" s="10" t="n">
        <v>240</v>
      </c>
      <c r="K91" s="10" t="n">
        <f aca="false">I91-J91</f>
        <v>35</v>
      </c>
      <c r="L91" s="10" t="n">
        <v>6862</v>
      </c>
      <c r="M91" s="10" t="n">
        <v>303</v>
      </c>
      <c r="N91" s="14" t="n">
        <f aca="false">IF(F91=0,"",C91/F91)</f>
        <v>549.668666666667</v>
      </c>
      <c r="O91" s="11" t="n">
        <f aca="false">IF(I91=0,"",J91/I91)</f>
        <v>0.872727272727273</v>
      </c>
      <c r="P91" s="11" t="n">
        <f aca="false">IF(F91+G91=0,"",G91/(F91+G91))</f>
        <v>0.122562674094708</v>
      </c>
      <c r="Q91" s="11" t="n">
        <f aca="false">IF(C91=0,"",D91/C91)</f>
        <v>0.0187830902807076</v>
      </c>
      <c r="R91" s="11" t="n">
        <f aca="false">IF(L91=0,"",M91/L91)</f>
        <v>0.0441562226756048</v>
      </c>
      <c r="S91" s="8" t="n">
        <f aca="false">IF(E90&lt;=0,"",E91/E90-1)</f>
        <v>0.0125810468717424</v>
      </c>
      <c r="T91" s="8" t="n">
        <f aca="false">IF(F90=0,"",F91/F90-1)</f>
        <v>0.166666666666667</v>
      </c>
      <c r="U91" s="8" t="n">
        <f aca="false">IF(E39&lt;=0,"",E91/E39-1)</f>
        <v>0.0259136873055807</v>
      </c>
    </row>
    <row r="92" customFormat="false" ht="15" hidden="false" customHeight="false" outlineLevel="0" collapsed="false">
      <c r="A92" s="4" t="n">
        <v>40777</v>
      </c>
      <c r="B92" s="4" t="n">
        <f aca="false">A92+6</f>
        <v>40783</v>
      </c>
      <c r="C92" s="14" t="n">
        <v>160921.68</v>
      </c>
      <c r="D92" s="14" t="n">
        <v>3077.94</v>
      </c>
      <c r="E92" s="14" t="n">
        <f aca="false">C92-D92</f>
        <v>157843.74</v>
      </c>
      <c r="F92" s="10" t="n">
        <v>356</v>
      </c>
      <c r="G92" s="10" t="n">
        <v>49</v>
      </c>
      <c r="H92" s="10" t="n">
        <v>97140</v>
      </c>
      <c r="I92" s="10" t="n">
        <v>301</v>
      </c>
      <c r="J92" s="10" t="n">
        <v>272</v>
      </c>
      <c r="K92" s="10" t="n">
        <f aca="false">I92-J92</f>
        <v>29</v>
      </c>
      <c r="L92" s="10" t="n">
        <v>7779</v>
      </c>
      <c r="M92" s="10" t="n">
        <v>513</v>
      </c>
      <c r="N92" s="14" t="n">
        <f aca="false">IF(F92=0,"",C92/F92)</f>
        <v>452.027191011236</v>
      </c>
      <c r="O92" s="11" t="n">
        <f aca="false">IF(I92=0,"",J92/I92)</f>
        <v>0.903654485049834</v>
      </c>
      <c r="P92" s="11" t="n">
        <f aca="false">IF(F92+G92=0,"",G92/(F92+G92))</f>
        <v>0.120987654320988</v>
      </c>
      <c r="Q92" s="11" t="n">
        <f aca="false">IF(C92=0,"",D92/C92)</f>
        <v>0.0191269442377186</v>
      </c>
      <c r="R92" s="11" t="n">
        <f aca="false">IF(L92=0,"",M92/L92)</f>
        <v>0.065946779791747</v>
      </c>
      <c r="S92" s="8" t="n">
        <f aca="false">IF(E91&lt;=0,"",E92/E91-1)</f>
        <v>-0.0709249363512726</v>
      </c>
      <c r="T92" s="8" t="n">
        <f aca="false">IF(F91=0,"",F92/F91-1)</f>
        <v>0.13015873015873</v>
      </c>
      <c r="U92" s="8" t="n">
        <f aca="false">IF(E40&lt;=0,"",E92/E40-1)</f>
        <v>0.118781928811177</v>
      </c>
    </row>
    <row r="93" customFormat="false" ht="15" hidden="false" customHeight="false" outlineLevel="0" collapsed="false">
      <c r="A93" s="4" t="n">
        <v>40784</v>
      </c>
      <c r="B93" s="4" t="n">
        <f aca="false">A93+6</f>
        <v>40790</v>
      </c>
      <c r="C93" s="14" t="n">
        <v>146557.05</v>
      </c>
      <c r="D93" s="14" t="n">
        <v>9335.7</v>
      </c>
      <c r="E93" s="14" t="n">
        <f aca="false">C93-D93</f>
        <v>137221.35</v>
      </c>
      <c r="F93" s="10" t="n">
        <v>282</v>
      </c>
      <c r="G93" s="10" t="n">
        <v>56</v>
      </c>
      <c r="H93" s="10" t="n">
        <v>79671</v>
      </c>
      <c r="I93" s="10" t="n">
        <v>225</v>
      </c>
      <c r="J93" s="10" t="n">
        <v>197</v>
      </c>
      <c r="K93" s="10" t="n">
        <f aca="false">I93-J93</f>
        <v>28</v>
      </c>
      <c r="L93" s="10" t="n">
        <v>9324</v>
      </c>
      <c r="M93" s="10" t="n">
        <v>4439</v>
      </c>
      <c r="N93" s="14" t="n">
        <f aca="false">IF(F93=0,"",C93/F93)</f>
        <v>519.70585106383</v>
      </c>
      <c r="O93" s="11" t="n">
        <f aca="false">IF(I93=0,"",J93/I93)</f>
        <v>0.875555555555556</v>
      </c>
      <c r="P93" s="11" t="n">
        <f aca="false">IF(F93+G93=0,"",G93/(F93+G93))</f>
        <v>0.165680473372781</v>
      </c>
      <c r="Q93" s="11" t="n">
        <f aca="false">IF(C93=0,"",D93/C93)</f>
        <v>0.0637001085925242</v>
      </c>
      <c r="R93" s="11" t="n">
        <f aca="false">IF(L93=0,"",M93/L93)</f>
        <v>0.476083226083226</v>
      </c>
      <c r="S93" s="8" t="n">
        <f aca="false">IF(E92&lt;=0,"",E93/E92-1)</f>
        <v>-0.130650667552606</v>
      </c>
      <c r="T93" s="8" t="n">
        <f aca="false">IF(F92=0,"",F93/F92-1)</f>
        <v>-0.207865168539326</v>
      </c>
      <c r="U93" s="8" t="n">
        <f aca="false">IF(E41&lt;=0,"",E93/E41-1)</f>
        <v>-0.00195846087536744</v>
      </c>
    </row>
    <row r="94" customFormat="false" ht="15" hidden="false" customHeight="false" outlineLevel="0" collapsed="false">
      <c r="A94" s="4" t="n">
        <v>40791</v>
      </c>
      <c r="B94" s="4" t="n">
        <f aca="false">A94+6</f>
        <v>40797</v>
      </c>
      <c r="C94" s="14" t="n">
        <v>187162.33</v>
      </c>
      <c r="D94" s="14" t="n">
        <v>1868.77</v>
      </c>
      <c r="E94" s="14" t="n">
        <f aca="false">C94-D94</f>
        <v>185293.56</v>
      </c>
      <c r="F94" s="10" t="n">
        <v>391</v>
      </c>
      <c r="G94" s="10" t="n">
        <v>47</v>
      </c>
      <c r="H94" s="10" t="n">
        <v>109779</v>
      </c>
      <c r="I94" s="10" t="n">
        <v>313</v>
      </c>
      <c r="J94" s="10" t="n">
        <v>286</v>
      </c>
      <c r="K94" s="10" t="n">
        <f aca="false">I94-J94</f>
        <v>27</v>
      </c>
      <c r="L94" s="10" t="n">
        <v>9959</v>
      </c>
      <c r="M94" s="10" t="n">
        <v>1993</v>
      </c>
      <c r="N94" s="14" t="n">
        <f aca="false">IF(F94=0,"",C94/F94)</f>
        <v>478.676035805627</v>
      </c>
      <c r="O94" s="11" t="n">
        <f aca="false">IF(I94=0,"",J94/I94)</f>
        <v>0.913738019169329</v>
      </c>
      <c r="P94" s="11" t="n">
        <f aca="false">IF(F94+G94=0,"",G94/(F94+G94))</f>
        <v>0.107305936073059</v>
      </c>
      <c r="Q94" s="11" t="n">
        <f aca="false">IF(C94=0,"",D94/C94)</f>
        <v>0.00998475494507896</v>
      </c>
      <c r="R94" s="11" t="n">
        <f aca="false">IF(L94=0,"",M94/L94)</f>
        <v>0.200120494025505</v>
      </c>
      <c r="S94" s="8" t="n">
        <f aca="false">IF(E93&lt;=0,"",E94/E93-1)</f>
        <v>0.350326024339507</v>
      </c>
      <c r="T94" s="8" t="n">
        <f aca="false">IF(F93=0,"",F94/F93-1)</f>
        <v>0.386524822695036</v>
      </c>
      <c r="U94" s="8" t="n">
        <f aca="false">IF(E42&lt;=0,"",E94/E42-1)</f>
        <v>0.449553321790743</v>
      </c>
    </row>
    <row r="95" customFormat="false" ht="15" hidden="false" customHeight="false" outlineLevel="0" collapsed="false">
      <c r="A95" s="4" t="n">
        <v>40798</v>
      </c>
      <c r="B95" s="4" t="n">
        <f aca="false">A95+6</f>
        <v>40804</v>
      </c>
      <c r="C95" s="14" t="n">
        <v>223863.7</v>
      </c>
      <c r="D95" s="14" t="n">
        <v>1593.91</v>
      </c>
      <c r="E95" s="14" t="n">
        <f aca="false">C95-D95</f>
        <v>222269.79</v>
      </c>
      <c r="F95" s="10" t="n">
        <v>360</v>
      </c>
      <c r="G95" s="10" t="n">
        <v>75</v>
      </c>
      <c r="H95" s="10" t="n">
        <v>120748</v>
      </c>
      <c r="I95" s="10" t="n">
        <v>301</v>
      </c>
      <c r="J95" s="10" t="n">
        <v>251</v>
      </c>
      <c r="K95" s="10" t="n">
        <f aca="false">I95-J95</f>
        <v>50</v>
      </c>
      <c r="L95" s="10" t="n">
        <v>10158</v>
      </c>
      <c r="M95" s="10" t="n">
        <v>1655</v>
      </c>
      <c r="N95" s="14" t="n">
        <f aca="false">IF(F95=0,"",C95/F95)</f>
        <v>621.843611111111</v>
      </c>
      <c r="O95" s="11" t="n">
        <f aca="false">IF(I95=0,"",J95/I95)</f>
        <v>0.833887043189369</v>
      </c>
      <c r="P95" s="11" t="n">
        <f aca="false">IF(F95+G95=0,"",G95/(F95+G95))</f>
        <v>0.172413793103448</v>
      </c>
      <c r="Q95" s="11" t="n">
        <f aca="false">IF(C95=0,"",D95/C95)</f>
        <v>0.00712000203695374</v>
      </c>
      <c r="R95" s="11" t="n">
        <f aca="false">IF(L95=0,"",M95/L95)</f>
        <v>0.162925772789919</v>
      </c>
      <c r="S95" s="8" t="n">
        <f aca="false">IF(E94&lt;=0,"",E95/E94-1)</f>
        <v>0.199554857707953</v>
      </c>
      <c r="T95" s="8" t="n">
        <f aca="false">IF(F94=0,"",F95/F94-1)</f>
        <v>-0.0792838874680307</v>
      </c>
      <c r="U95" s="8" t="n">
        <f aca="false">IF(E43&lt;=0,"",E95/E43-1)</f>
        <v>0.381496518845509</v>
      </c>
    </row>
    <row r="96" customFormat="false" ht="15" hidden="false" customHeight="false" outlineLevel="0" collapsed="false">
      <c r="A96" s="4" t="n">
        <v>40805</v>
      </c>
      <c r="B96" s="4" t="n">
        <f aca="false">A96+6</f>
        <v>40811</v>
      </c>
      <c r="C96" s="14" t="n">
        <v>328713.43</v>
      </c>
      <c r="D96" s="14" t="n">
        <v>8967.49</v>
      </c>
      <c r="E96" s="14" t="n">
        <f aca="false">C96-D96</f>
        <v>319745.94</v>
      </c>
      <c r="F96" s="10" t="n">
        <v>463</v>
      </c>
      <c r="G96" s="10" t="n">
        <v>87</v>
      </c>
      <c r="H96" s="10" t="n">
        <v>169377</v>
      </c>
      <c r="I96" s="10" t="n">
        <v>383</v>
      </c>
      <c r="J96" s="10" t="n">
        <v>307</v>
      </c>
      <c r="K96" s="10" t="n">
        <f aca="false">I96-J96</f>
        <v>76</v>
      </c>
      <c r="L96" s="10" t="n">
        <v>13181</v>
      </c>
      <c r="M96" s="10" t="n">
        <v>2517</v>
      </c>
      <c r="N96" s="14" t="n">
        <f aca="false">IF(F96=0,"",C96/F96)</f>
        <v>709.964211663067</v>
      </c>
      <c r="O96" s="11" t="n">
        <f aca="false">IF(I96=0,"",J96/I96)</f>
        <v>0.801566579634465</v>
      </c>
      <c r="P96" s="11" t="n">
        <f aca="false">IF(F96+G96=0,"",G96/(F96+G96))</f>
        <v>0.158181818181818</v>
      </c>
      <c r="Q96" s="11" t="n">
        <f aca="false">IF(C96=0,"",D96/C96)</f>
        <v>0.0272805707999214</v>
      </c>
      <c r="R96" s="11" t="n">
        <f aca="false">IF(L96=0,"",M96/L96)</f>
        <v>0.190956680069797</v>
      </c>
      <c r="S96" s="8" t="n">
        <f aca="false">IF(E95&lt;=0,"",E96/E95-1)</f>
        <v>0.438548801436309</v>
      </c>
      <c r="T96" s="8" t="n">
        <f aca="false">IF(F95=0,"",F96/F95-1)</f>
        <v>0.286111111111111</v>
      </c>
      <c r="U96" s="8" t="n">
        <f aca="false">IF(E44&lt;=0,"",E96/E44-1)</f>
        <v>0.355650801626954</v>
      </c>
    </row>
    <row r="97" customFormat="false" ht="15" hidden="false" customHeight="false" outlineLevel="0" collapsed="false">
      <c r="A97" s="4" t="n">
        <v>40812</v>
      </c>
      <c r="B97" s="4" t="n">
        <f aca="false">A97+6</f>
        <v>40818</v>
      </c>
      <c r="C97" s="14" t="n">
        <v>206510.83</v>
      </c>
      <c r="D97" s="14" t="n">
        <v>4152.01</v>
      </c>
      <c r="E97" s="14" t="n">
        <f aca="false">C97-D97</f>
        <v>202358.82</v>
      </c>
      <c r="F97" s="10" t="n">
        <v>441</v>
      </c>
      <c r="G97" s="10" t="n">
        <v>74</v>
      </c>
      <c r="H97" s="10" t="n">
        <v>120096</v>
      </c>
      <c r="I97" s="10" t="n">
        <v>374</v>
      </c>
      <c r="J97" s="10" t="n">
        <v>321</v>
      </c>
      <c r="K97" s="10" t="n">
        <f aca="false">I97-J97</f>
        <v>53</v>
      </c>
      <c r="L97" s="10" t="n">
        <v>11808</v>
      </c>
      <c r="M97" s="10" t="n">
        <v>1797</v>
      </c>
      <c r="N97" s="14" t="n">
        <f aca="false">IF(F97=0,"",C97/F97)</f>
        <v>468.278526077097</v>
      </c>
      <c r="O97" s="11" t="n">
        <f aca="false">IF(I97=0,"",J97/I97)</f>
        <v>0.858288770053476</v>
      </c>
      <c r="P97" s="11" t="n">
        <f aca="false">IF(F97+G97=0,"",G97/(F97+G97))</f>
        <v>0.14368932038835</v>
      </c>
      <c r="Q97" s="11" t="n">
        <f aca="false">IF(C97=0,"",D97/C97)</f>
        <v>0.0201055315113498</v>
      </c>
      <c r="R97" s="11" t="n">
        <f aca="false">IF(L97=0,"",M97/L97)</f>
        <v>0.152184959349594</v>
      </c>
      <c r="S97" s="8" t="n">
        <f aca="false">IF(E96&lt;=0,"",E97/E96-1)</f>
        <v>-0.367126225277481</v>
      </c>
      <c r="T97" s="8" t="n">
        <f aca="false">IF(F96=0,"",F97/F96-1)</f>
        <v>-0.0475161987041036</v>
      </c>
      <c r="U97" s="8" t="n">
        <f aca="false">IF(E45&lt;=0,"",E97/E45-1)</f>
        <v>-0.295198040196098</v>
      </c>
    </row>
    <row r="98" customFormat="false" ht="15" hidden="false" customHeight="false" outlineLevel="0" collapsed="false">
      <c r="A98" s="4" t="n">
        <v>40819</v>
      </c>
      <c r="B98" s="4" t="n">
        <f aca="false">A98+6</f>
        <v>40825</v>
      </c>
      <c r="C98" s="14" t="n">
        <v>310948.14</v>
      </c>
      <c r="D98" s="14" t="n">
        <v>10640.66</v>
      </c>
      <c r="E98" s="14" t="n">
        <f aca="false">C98-D98</f>
        <v>300307.48</v>
      </c>
      <c r="F98" s="10" t="n">
        <v>488</v>
      </c>
      <c r="G98" s="10" t="n">
        <v>100</v>
      </c>
      <c r="H98" s="10" t="n">
        <v>170875</v>
      </c>
      <c r="I98" s="10" t="n">
        <v>389</v>
      </c>
      <c r="J98" s="10" t="n">
        <v>302</v>
      </c>
      <c r="K98" s="10" t="n">
        <f aca="false">I98-J98</f>
        <v>87</v>
      </c>
      <c r="L98" s="10" t="n">
        <v>13688</v>
      </c>
      <c r="M98" s="10" t="n">
        <v>2135</v>
      </c>
      <c r="N98" s="14" t="n">
        <f aca="false">IF(F98=0,"",C98/F98)</f>
        <v>637.18881147541</v>
      </c>
      <c r="O98" s="11" t="n">
        <f aca="false">IF(I98=0,"",J98/I98)</f>
        <v>0.776349614395887</v>
      </c>
      <c r="P98" s="11" t="n">
        <f aca="false">IF(F98+G98=0,"",G98/(F98+G98))</f>
        <v>0.170068027210884</v>
      </c>
      <c r="Q98" s="11" t="n">
        <f aca="false">IF(C98=0,"",D98/C98)</f>
        <v>0.0342200471113929</v>
      </c>
      <c r="R98" s="11" t="n">
        <f aca="false">IF(L98=0,"",M98/L98)</f>
        <v>0.155976037405026</v>
      </c>
      <c r="S98" s="8" t="n">
        <f aca="false">IF(E97&lt;=0,"",E98/E97-1)</f>
        <v>0.484034548135831</v>
      </c>
      <c r="T98" s="8" t="n">
        <f aca="false">IF(F97=0,"",F98/F97-1)</f>
        <v>0.106575963718821</v>
      </c>
      <c r="U98" s="8" t="n">
        <f aca="false">IF(E46&lt;=0,"",E98/E46-1)</f>
        <v>0.180633485493529</v>
      </c>
    </row>
    <row r="99" customFormat="false" ht="15" hidden="false" customHeight="false" outlineLevel="0" collapsed="false">
      <c r="A99" s="4" t="n">
        <v>40826</v>
      </c>
      <c r="B99" s="4" t="n">
        <f aca="false">A99+6</f>
        <v>40832</v>
      </c>
      <c r="C99" s="14" t="n">
        <v>221268.1</v>
      </c>
      <c r="D99" s="14" t="n">
        <v>17016.61</v>
      </c>
      <c r="E99" s="14" t="n">
        <f aca="false">C99-D99</f>
        <v>204251.49</v>
      </c>
      <c r="F99" s="10" t="n">
        <v>448</v>
      </c>
      <c r="G99" s="10" t="n">
        <v>67</v>
      </c>
      <c r="H99" s="10" t="n">
        <v>117536</v>
      </c>
      <c r="I99" s="10" t="n">
        <v>360</v>
      </c>
      <c r="J99" s="10" t="n">
        <v>304</v>
      </c>
      <c r="K99" s="10" t="n">
        <f aca="false">I99-J99</f>
        <v>56</v>
      </c>
      <c r="L99" s="10" t="n">
        <v>12722</v>
      </c>
      <c r="M99" s="10" t="n">
        <v>2252</v>
      </c>
      <c r="N99" s="14" t="n">
        <f aca="false">IF(F99=0,"",C99/F99)</f>
        <v>493.902008928571</v>
      </c>
      <c r="O99" s="11" t="n">
        <f aca="false">IF(I99=0,"",J99/I99)</f>
        <v>0.844444444444444</v>
      </c>
      <c r="P99" s="11" t="n">
        <f aca="false">IF(F99+G99=0,"",G99/(F99+G99))</f>
        <v>0.130097087378641</v>
      </c>
      <c r="Q99" s="11" t="n">
        <f aca="false">IF(C99=0,"",D99/C99)</f>
        <v>0.0769049402060216</v>
      </c>
      <c r="R99" s="11" t="n">
        <f aca="false">IF(L99=0,"",M99/L99)</f>
        <v>0.177016192422575</v>
      </c>
      <c r="S99" s="8" t="n">
        <f aca="false">IF(E98&lt;=0,"",E99/E98-1)</f>
        <v>-0.319858799387881</v>
      </c>
      <c r="T99" s="8" t="n">
        <f aca="false">IF(F98=0,"",F99/F98-1)</f>
        <v>-0.0819672131147541</v>
      </c>
      <c r="U99" s="8" t="n">
        <f aca="false">IF(E47&lt;=0,"",E99/E47-1)</f>
        <v>-0.330811140424154</v>
      </c>
    </row>
    <row r="100" customFormat="false" ht="15" hidden="false" customHeight="false" outlineLevel="0" collapsed="false">
      <c r="A100" s="4" t="n">
        <v>40833</v>
      </c>
      <c r="B100" s="4" t="n">
        <f aca="false">A100+6</f>
        <v>40839</v>
      </c>
      <c r="C100" s="14" t="n">
        <v>264358.21</v>
      </c>
      <c r="D100" s="14" t="n">
        <v>5304.36</v>
      </c>
      <c r="E100" s="14" t="n">
        <f aca="false">C100-D100</f>
        <v>259053.85</v>
      </c>
      <c r="F100" s="10" t="n">
        <v>446</v>
      </c>
      <c r="G100" s="10" t="n">
        <v>63</v>
      </c>
      <c r="H100" s="10" t="n">
        <v>152267</v>
      </c>
      <c r="I100" s="10" t="n">
        <v>364</v>
      </c>
      <c r="J100" s="10" t="n">
        <v>292</v>
      </c>
      <c r="K100" s="10" t="n">
        <f aca="false">I100-J100</f>
        <v>72</v>
      </c>
      <c r="L100" s="10" t="n">
        <v>13212</v>
      </c>
      <c r="M100" s="10" t="n">
        <v>1834</v>
      </c>
      <c r="N100" s="14" t="n">
        <f aca="false">IF(F100=0,"",C100/F100)</f>
        <v>592.731412556054</v>
      </c>
      <c r="O100" s="11" t="n">
        <f aca="false">IF(I100=0,"",J100/I100)</f>
        <v>0.802197802197802</v>
      </c>
      <c r="P100" s="11" t="n">
        <f aca="false">IF(F100+G100=0,"",G100/(F100+G100))</f>
        <v>0.1237721021611</v>
      </c>
      <c r="Q100" s="11" t="n">
        <f aca="false">IF(C100=0,"",D100/C100)</f>
        <v>0.0200650473461747</v>
      </c>
      <c r="R100" s="11" t="n">
        <f aca="false">IF(L100=0,"",M100/L100)</f>
        <v>0.138813200121102</v>
      </c>
      <c r="S100" s="8" t="n">
        <f aca="false">IF(E99&lt;=0,"",E100/E99-1)</f>
        <v>0.268308250774572</v>
      </c>
      <c r="T100" s="8" t="n">
        <f aca="false">IF(F99=0,"",F100/F99-1)</f>
        <v>-0.0044642857142857</v>
      </c>
      <c r="U100" s="8" t="n">
        <f aca="false">IF(E48&lt;=0,"",E100/E48-1)</f>
        <v>0.114669830925107</v>
      </c>
    </row>
    <row r="101" customFormat="false" ht="15" hidden="false" customHeight="false" outlineLevel="0" collapsed="false">
      <c r="A101" s="4" t="n">
        <v>40840</v>
      </c>
      <c r="B101" s="4" t="n">
        <f aca="false">A101+6</f>
        <v>40846</v>
      </c>
      <c r="C101" s="14" t="n">
        <v>242683.19</v>
      </c>
      <c r="D101" s="14" t="n">
        <v>8480.36</v>
      </c>
      <c r="E101" s="14" t="n">
        <f aca="false">C101-D101</f>
        <v>234202.83</v>
      </c>
      <c r="F101" s="10" t="n">
        <v>519</v>
      </c>
      <c r="G101" s="10" t="n">
        <v>73</v>
      </c>
      <c r="H101" s="10" t="n">
        <v>149053</v>
      </c>
      <c r="I101" s="10" t="n">
        <v>419</v>
      </c>
      <c r="J101" s="10" t="n">
        <v>355</v>
      </c>
      <c r="K101" s="10" t="n">
        <f aca="false">I101-J101</f>
        <v>64</v>
      </c>
      <c r="L101" s="10" t="n">
        <v>13937</v>
      </c>
      <c r="M101" s="10" t="n">
        <v>1932</v>
      </c>
      <c r="N101" s="14" t="n">
        <f aca="false">IF(F101=0,"",C101/F101)</f>
        <v>467.597668593449</v>
      </c>
      <c r="O101" s="11" t="n">
        <f aca="false">IF(I101=0,"",J101/I101)</f>
        <v>0.847255369928401</v>
      </c>
      <c r="P101" s="11" t="n">
        <f aca="false">IF(F101+G101=0,"",G101/(F101+G101))</f>
        <v>0.123310810810811</v>
      </c>
      <c r="Q101" s="11" t="n">
        <f aca="false">IF(C101=0,"",D101/C101)</f>
        <v>0.0349441590907059</v>
      </c>
      <c r="R101" s="11" t="n">
        <f aca="false">IF(L101=0,"",M101/L101)</f>
        <v>0.138623807132094</v>
      </c>
      <c r="S101" s="8" t="n">
        <f aca="false">IF(E100&lt;=0,"",E101/E100-1)</f>
        <v>-0.0959299388910839</v>
      </c>
      <c r="T101" s="8" t="n">
        <f aca="false">IF(F100=0,"",F101/F100-1)</f>
        <v>0.163677130044843</v>
      </c>
      <c r="U101" s="8" t="n">
        <f aca="false">IF(E49&lt;=0,"",E101/E49-1)</f>
        <v>0.158175084285643</v>
      </c>
    </row>
    <row r="102" customFormat="false" ht="15" hidden="false" customHeight="false" outlineLevel="0" collapsed="false">
      <c r="A102" s="4" t="n">
        <v>40847</v>
      </c>
      <c r="B102" s="4" t="n">
        <f aca="false">A102+6</f>
        <v>40853</v>
      </c>
      <c r="C102" s="14" t="n">
        <v>292747.79</v>
      </c>
      <c r="D102" s="14" t="n">
        <v>4403.33</v>
      </c>
      <c r="E102" s="14" t="n">
        <f aca="false">C102-D102</f>
        <v>288344.46</v>
      </c>
      <c r="F102" s="10" t="n">
        <v>527</v>
      </c>
      <c r="G102" s="10" t="n">
        <v>83</v>
      </c>
      <c r="H102" s="10" t="n">
        <v>158183</v>
      </c>
      <c r="I102" s="10" t="n">
        <v>441</v>
      </c>
      <c r="J102" s="10" t="n">
        <v>375</v>
      </c>
      <c r="K102" s="10" t="n">
        <f aca="false">I102-J102</f>
        <v>66</v>
      </c>
      <c r="L102" s="10" t="n">
        <v>16103</v>
      </c>
      <c r="M102" s="10" t="n">
        <v>3213</v>
      </c>
      <c r="N102" s="14" t="n">
        <f aca="false">IF(F102=0,"",C102/F102)</f>
        <v>555.498652751423</v>
      </c>
      <c r="O102" s="11" t="n">
        <f aca="false">IF(I102=0,"",J102/I102)</f>
        <v>0.850340136054422</v>
      </c>
      <c r="P102" s="11" t="n">
        <f aca="false">IF(F102+G102=0,"",G102/(F102+G102))</f>
        <v>0.136065573770492</v>
      </c>
      <c r="Q102" s="11" t="n">
        <f aca="false">IF(C102=0,"",D102/C102)</f>
        <v>0.0150413774259406</v>
      </c>
      <c r="R102" s="11" t="n">
        <f aca="false">IF(L102=0,"",M102/L102)</f>
        <v>0.199528038253742</v>
      </c>
      <c r="S102" s="8" t="n">
        <f aca="false">IF(E101&lt;=0,"",E102/E101-1)</f>
        <v>0.231174106649352</v>
      </c>
      <c r="T102" s="8" t="n">
        <f aca="false">IF(F101=0,"",F102/F101-1)</f>
        <v>0.0154142581888246</v>
      </c>
      <c r="U102" s="8" t="n">
        <f aca="false">IF(E50&lt;=0,"",E102/E50-1)</f>
        <v>0.0508876280505755</v>
      </c>
    </row>
    <row r="103" customFormat="false" ht="15" hidden="false" customHeight="false" outlineLevel="0" collapsed="false">
      <c r="A103" s="4" t="n">
        <v>40854</v>
      </c>
      <c r="B103" s="4" t="n">
        <f aca="false">A103+6</f>
        <v>40860</v>
      </c>
      <c r="C103" s="14" t="n">
        <v>357706.72</v>
      </c>
      <c r="D103" s="14" t="n">
        <v>7583.32</v>
      </c>
      <c r="E103" s="14" t="n">
        <f aca="false">C103-D103</f>
        <v>350123.4</v>
      </c>
      <c r="F103" s="10" t="n">
        <v>634</v>
      </c>
      <c r="G103" s="10" t="n">
        <v>99</v>
      </c>
      <c r="H103" s="10" t="n">
        <v>182194</v>
      </c>
      <c r="I103" s="10" t="n">
        <v>514</v>
      </c>
      <c r="J103" s="10" t="n">
        <v>447</v>
      </c>
      <c r="K103" s="10" t="n">
        <f aca="false">I103-J103</f>
        <v>67</v>
      </c>
      <c r="L103" s="10" t="n">
        <v>18651</v>
      </c>
      <c r="M103" s="10" t="n">
        <v>4461</v>
      </c>
      <c r="N103" s="14" t="n">
        <f aca="false">IF(F103=0,"",C103/F103)</f>
        <v>564.2061829653</v>
      </c>
      <c r="O103" s="11" t="n">
        <f aca="false">IF(I103=0,"",J103/I103)</f>
        <v>0.869649805447471</v>
      </c>
      <c r="P103" s="11" t="n">
        <f aca="false">IF(F103+G103=0,"",G103/(F103+G103))</f>
        <v>0.13506139154161</v>
      </c>
      <c r="Q103" s="11" t="n">
        <f aca="false">IF(C103=0,"",D103/C103)</f>
        <v>0.0211998253764984</v>
      </c>
      <c r="R103" s="11" t="n">
        <f aca="false">IF(L103=0,"",M103/L103)</f>
        <v>0.239182885636159</v>
      </c>
      <c r="S103" s="8" t="n">
        <f aca="false">IF(E102&lt;=0,"",E103/E102-1)</f>
        <v>0.214253951679876</v>
      </c>
      <c r="T103" s="8" t="n">
        <f aca="false">IF(F102=0,"",F103/F102-1)</f>
        <v>0.20303605313093</v>
      </c>
      <c r="U103" s="8" t="n">
        <f aca="false">IF(E51&lt;=0,"",E103/E51-1)</f>
        <v>-0.0258046028198694</v>
      </c>
    </row>
    <row r="104" customFormat="false" ht="15" hidden="false" customHeight="false" outlineLevel="0" collapsed="false">
      <c r="A104" s="4" t="n">
        <v>40861</v>
      </c>
      <c r="B104" s="4" t="n">
        <f aca="false">A104+6</f>
        <v>40867</v>
      </c>
      <c r="C104" s="14" t="n">
        <v>373178.36</v>
      </c>
      <c r="D104" s="14" t="n">
        <v>4048.89</v>
      </c>
      <c r="E104" s="14" t="n">
        <f aca="false">C104-D104</f>
        <v>369129.47</v>
      </c>
      <c r="F104" s="10" t="n">
        <v>687</v>
      </c>
      <c r="G104" s="10" t="n">
        <v>103</v>
      </c>
      <c r="H104" s="10" t="n">
        <v>184889</v>
      </c>
      <c r="I104" s="10" t="n">
        <v>569</v>
      </c>
      <c r="J104" s="10" t="n">
        <v>499</v>
      </c>
      <c r="K104" s="10" t="n">
        <f aca="false">I104-J104</f>
        <v>70</v>
      </c>
      <c r="L104" s="10" t="n">
        <v>20342</v>
      </c>
      <c r="M104" s="10" t="n">
        <v>4689</v>
      </c>
      <c r="N104" s="14" t="n">
        <f aca="false">IF(F104=0,"",C104/F104)</f>
        <v>543.199941775837</v>
      </c>
      <c r="O104" s="11" t="n">
        <f aca="false">IF(I104=0,"",J104/I104)</f>
        <v>0.876977152899824</v>
      </c>
      <c r="P104" s="11" t="n">
        <f aca="false">IF(F104+G104=0,"",G104/(F104+G104))</f>
        <v>0.130379746835443</v>
      </c>
      <c r="Q104" s="11" t="n">
        <f aca="false">IF(C104=0,"",D104/C104)</f>
        <v>0.0108497448780256</v>
      </c>
      <c r="R104" s="11" t="n">
        <f aca="false">IF(L104=0,"",M104/L104)</f>
        <v>0.230508307934323</v>
      </c>
      <c r="S104" s="8" t="n">
        <f aca="false">IF(E103&lt;=0,"",E104/E103-1)</f>
        <v>0.0542839181842745</v>
      </c>
      <c r="T104" s="8" t="n">
        <f aca="false">IF(F103=0,"",F104/F103-1)</f>
        <v>0.0835962145110409</v>
      </c>
      <c r="U104" s="8" t="n">
        <f aca="false">IF(E52&lt;=0,"",E104/E52-1)</f>
        <v>0.0769837479467534</v>
      </c>
    </row>
    <row r="105" customFormat="false" ht="15" hidden="false" customHeight="false" outlineLevel="0" collapsed="false">
      <c r="A105" s="4" t="n">
        <v>40868</v>
      </c>
      <c r="B105" s="4" t="n">
        <f aca="false">A105+6</f>
        <v>40874</v>
      </c>
      <c r="C105" s="14" t="n">
        <v>302392.22</v>
      </c>
      <c r="D105" s="14" t="n">
        <v>7158.91</v>
      </c>
      <c r="E105" s="14" t="n">
        <f aca="false">C105-D105</f>
        <v>295233.31</v>
      </c>
      <c r="F105" s="10" t="n">
        <v>616</v>
      </c>
      <c r="G105" s="10" t="n">
        <v>61</v>
      </c>
      <c r="H105" s="10" t="n">
        <v>154803</v>
      </c>
      <c r="I105" s="10" t="n">
        <v>492</v>
      </c>
      <c r="J105" s="10" t="n">
        <v>432</v>
      </c>
      <c r="K105" s="10" t="n">
        <f aca="false">I105-J105</f>
        <v>60</v>
      </c>
      <c r="L105" s="10" t="n">
        <v>19209</v>
      </c>
      <c r="M105" s="10" t="n">
        <v>4621</v>
      </c>
      <c r="N105" s="14" t="n">
        <f aca="false">IF(F105=0,"",C105/F105)</f>
        <v>490.896461038961</v>
      </c>
      <c r="O105" s="11" t="n">
        <f aca="false">IF(I105=0,"",J105/I105)</f>
        <v>0.878048780487805</v>
      </c>
      <c r="P105" s="11" t="n">
        <f aca="false">IF(F105+G105=0,"",G105/(F105+G105))</f>
        <v>0.0901033973412112</v>
      </c>
      <c r="Q105" s="11" t="n">
        <f aca="false">IF(C105=0,"",D105/C105)</f>
        <v>0.0236742532595581</v>
      </c>
      <c r="R105" s="11" t="n">
        <f aca="false">IF(L105=0,"",M105/L105)</f>
        <v>0.240564318808892</v>
      </c>
      <c r="S105" s="8" t="n">
        <f aca="false">IF(E104&lt;=0,"",E105/E104-1)</f>
        <v>-0.200190355974558</v>
      </c>
      <c r="T105" s="8" t="n">
        <f aca="false">IF(F104=0,"",F105/F104-1)</f>
        <v>-0.10334788937409</v>
      </c>
      <c r="U105" s="8" t="n">
        <f aca="false">IF(E53&lt;=0,"",E105/E53-1)</f>
        <v>0.0313388586644592</v>
      </c>
    </row>
    <row r="106" customFormat="false" ht="15" hidden="false" customHeight="false" outlineLevel="0" collapsed="false">
      <c r="A106" s="4" t="n">
        <v>40875</v>
      </c>
      <c r="B106" s="4" t="n">
        <f aca="false">A106+6</f>
        <v>40881</v>
      </c>
      <c r="C106" s="14" t="n">
        <v>309381.73</v>
      </c>
      <c r="D106" s="14" t="n">
        <v>3266.67</v>
      </c>
      <c r="E106" s="14" t="n">
        <f aca="false">C106-D106</f>
        <v>306115.06</v>
      </c>
      <c r="F106" s="10" t="n">
        <v>663</v>
      </c>
      <c r="G106" s="10" t="n">
        <v>112</v>
      </c>
      <c r="H106" s="10" t="n">
        <v>156350</v>
      </c>
      <c r="I106" s="10" t="n">
        <v>514</v>
      </c>
      <c r="J106" s="10" t="n">
        <v>470</v>
      </c>
      <c r="K106" s="10" t="n">
        <f aca="false">I106-J106</f>
        <v>44</v>
      </c>
      <c r="L106" s="10" t="n">
        <v>18298</v>
      </c>
      <c r="M106" s="10" t="n">
        <v>4947</v>
      </c>
      <c r="N106" s="14" t="n">
        <f aca="false">IF(F106=0,"",C106/F106)</f>
        <v>466.639110105581</v>
      </c>
      <c r="O106" s="11" t="n">
        <f aca="false">IF(I106=0,"",J106/I106)</f>
        <v>0.914396887159533</v>
      </c>
      <c r="P106" s="11" t="n">
        <f aca="false">IF(F106+G106=0,"",G106/(F106+G106))</f>
        <v>0.144516129032258</v>
      </c>
      <c r="Q106" s="11" t="n">
        <f aca="false">IF(C106=0,"",D106/C106)</f>
        <v>0.0105587036442003</v>
      </c>
      <c r="R106" s="11" t="n">
        <f aca="false">IF(L106=0,"",M106/L106)</f>
        <v>0.27035741611105</v>
      </c>
      <c r="S106" s="8" t="n">
        <f aca="false">IF(E105&lt;=0,"",E106/E105-1)</f>
        <v>0.0368581377216548</v>
      </c>
      <c r="T106" s="8" t="n">
        <f aca="false">IF(F105=0,"",F106/F105-1)</f>
        <v>0.0762987012987013</v>
      </c>
      <c r="U106" s="8" t="n">
        <f aca="false">IF(E54&lt;=0,"",E106/E54-1)</f>
        <v>-0.00942950185427549</v>
      </c>
    </row>
    <row r="107" customFormat="false" ht="15" hidden="false" customHeight="false" outlineLevel="0" collapsed="false">
      <c r="A107" s="4" t="n">
        <v>40882</v>
      </c>
      <c r="B107" s="4" t="n">
        <f aca="false">A107+6</f>
        <v>40888</v>
      </c>
      <c r="C107" s="14" t="n">
        <v>483725.13</v>
      </c>
      <c r="D107" s="14" t="n">
        <v>172781.77</v>
      </c>
      <c r="E107" s="14" t="n">
        <f aca="false">C107-D107</f>
        <v>310943.36</v>
      </c>
      <c r="F107" s="10" t="n">
        <v>509</v>
      </c>
      <c r="G107" s="10" t="n">
        <v>79</v>
      </c>
      <c r="H107" s="10" t="n">
        <v>244714</v>
      </c>
      <c r="I107" s="10" t="n">
        <v>415</v>
      </c>
      <c r="J107" s="10" t="n">
        <v>389</v>
      </c>
      <c r="K107" s="10" t="n">
        <f aca="false">I107-J107</f>
        <v>26</v>
      </c>
      <c r="L107" s="10" t="n">
        <v>17225</v>
      </c>
      <c r="M107" s="10" t="n">
        <v>6183</v>
      </c>
      <c r="N107" s="14" t="n">
        <f aca="false">IF(F107=0,"",C107/F107)</f>
        <v>950.344066797642</v>
      </c>
      <c r="O107" s="11" t="n">
        <f aca="false">IF(I107=0,"",J107/I107)</f>
        <v>0.937349397590361</v>
      </c>
      <c r="P107" s="11" t="n">
        <f aca="false">IF(F107+G107=0,"",G107/(F107+G107))</f>
        <v>0.134353741496599</v>
      </c>
      <c r="Q107" s="11" t="n">
        <f aca="false">IF(C107=0,"",D107/C107)</f>
        <v>0.357189981012564</v>
      </c>
      <c r="R107" s="11" t="n">
        <f aca="false">IF(L107=0,"",M107/L107)</f>
        <v>0.358955007256894</v>
      </c>
      <c r="S107" s="8" t="n">
        <f aca="false">IF(E106&lt;=0,"",E107/E106-1)</f>
        <v>0.0157728273806588</v>
      </c>
      <c r="T107" s="8" t="n">
        <f aca="false">IF(F106=0,"",F107/F106-1)</f>
        <v>-0.232277526395173</v>
      </c>
      <c r="U107" s="8" t="n">
        <f aca="false">IF(E55&lt;=0,"",E107/E55-1)</f>
        <v>0.0502357803499542</v>
      </c>
      <c r="V107" s="0" t="s">
        <v>55</v>
      </c>
    </row>
  </sheetData>
  <conditionalFormatting sqref="A2:V107">
    <cfRule type="expression" priority="2" aboveAverage="0" equalAverage="0" bottom="0" percent="0" rank="0" text="" dxfId="2">
      <formula>$A2=SelectedWeek</formula>
    </cfRule>
  </conditionalFormatting>
  <conditionalFormatting sqref="E2:E107">
    <cfRule type="dataBar" priority="3">
      <dataBar showValue="1" minLength="10" maxLength="90">
        <cfvo type="min" val="0"/>
        <cfvo type="max" val="0"/>
        <color rgb="FF9DB7E0"/>
      </dataBar>
      <extLst>
        <ext xmlns:x14="http://schemas.microsoft.com/office/spreadsheetml/2009/9/main" uri="{B025F937-C7B1-47D3-B67F-A62EFF666E3E}">
          <x14:id>{E7136BA3-C23D-4BD6-AEA3-EBDDE84FA378}</x14:id>
        </ext>
      </extLst>
    </cfRule>
  </conditionalFormatting>
  <conditionalFormatting sqref="S3:U107">
    <cfRule type="cellIs" priority="4" operator="greaterThan" aboveAverage="0" equalAverage="0" bottom="0" percent="0" rank="0" text="" dxfId="0">
      <formula>0</formula>
    </cfRule>
    <cfRule type="cellIs" priority="5" operator="less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E7136BA3-C23D-4BD6-AEA3-EBDDE84FA378}">
            <x14:dataBar minLength="10" maxLength="90" axisPosition="none" gradient="true">
              <x14:cfvo type="min"/>
              <x14:cfvo type="max"/>
              <x14:negativeFillColor rgb="FF9DB7E0"/>
              <x14:axisColor rgb="FF000000"/>
            </x14:dataBar>
          </x14:cfRule>
          <xm:sqref>E2:E107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2"/>
    <col collapsed="false" customWidth="true" hidden="false" outlineLevel="0" max="2" min="2" style="0" width="46"/>
    <col collapsed="false" customWidth="true" hidden="false" outlineLevel="0" max="5" min="3" style="0" width="14"/>
    <col collapsed="false" customWidth="true" hidden="false" outlineLevel="0" max="6" min="6" style="0" width="20"/>
    <col collapsed="false" customWidth="true" hidden="false" outlineLevel="0" max="8" min="7" style="0" width="14"/>
  </cols>
  <sheetData>
    <row r="1" customFormat="false" ht="48" hidden="false" customHeight="true" outlineLevel="0" collapsed="false">
      <c r="A1" s="6" t="s">
        <v>32</v>
      </c>
      <c r="B1" s="6" t="s">
        <v>56</v>
      </c>
      <c r="C1" s="6" t="s">
        <v>34</v>
      </c>
      <c r="D1" s="6" t="s">
        <v>35</v>
      </c>
      <c r="E1" s="6" t="s">
        <v>57</v>
      </c>
      <c r="F1" s="6" t="s">
        <v>58</v>
      </c>
      <c r="G1" s="6" t="s">
        <v>59</v>
      </c>
      <c r="H1" s="6" t="s">
        <v>60</v>
      </c>
    </row>
    <row r="2" customFormat="false" ht="15" hidden="false" customHeight="false" outlineLevel="0" collapsed="false">
      <c r="A2" s="0" t="s">
        <v>61</v>
      </c>
      <c r="B2" s="0" t="s">
        <v>62</v>
      </c>
      <c r="C2" s="7" t="n">
        <f aca="false">SUMIFS(Data!$D$2:$D$4985,Data!$A$2:$A$4985,SelectedWeek,Data!$B$2:$B$4985,A2)</f>
        <v>127.49</v>
      </c>
      <c r="D2" s="7" t="n">
        <f aca="false">SUMIFS(Data!$D$2:$D$4985,Data!$A$2:$A$4985,PriorWeek,Data!$B$2:$B$4985,A2)</f>
        <v>203.91</v>
      </c>
      <c r="E2" s="7" t="n">
        <f aca="false">C2-D2</f>
        <v>-76.42</v>
      </c>
      <c r="F2" s="15" t="b">
        <f aca="false">OR(C2&gt;=MinMover,D2&gt;=MinMover)</f>
        <v>0</v>
      </c>
      <c r="G2" s="0" t="str">
        <f aca="false">IF(AND(F2,E2&gt;0),COUNTIFS($F$2:$F$413,TRUE(),$E$2:$E$413,"&gt;"&amp;E2)+COUNTIFS($F$1:F1,TRUE(),$E$1:E1,E2)+1,"")</f>
        <v/>
      </c>
      <c r="H2" s="0" t="str">
        <f aca="false">IF(AND(F2,E2&lt;0),COUNTIFS($F$2:$F$413,TRUE(),$E$2:$E$413,"&lt;"&amp;E2)+COUNTIFS($F$1:F1,TRUE(),$E$1:E1,E2)+1,"")</f>
        <v/>
      </c>
    </row>
    <row r="3" customFormat="false" ht="15" hidden="false" customHeight="false" outlineLevel="0" collapsed="false">
      <c r="A3" s="0" t="s">
        <v>63</v>
      </c>
      <c r="B3" s="0" t="s">
        <v>64</v>
      </c>
      <c r="C3" s="7" t="n">
        <f aca="false">SUMIFS(Data!$D$2:$D$4985,Data!$A$2:$A$4985,SelectedWeek,Data!$B$2:$B$4985,A3)</f>
        <v>90.93</v>
      </c>
      <c r="D3" s="7" t="n">
        <f aca="false">SUMIFS(Data!$D$2:$D$4985,Data!$A$2:$A$4985,PriorWeek,Data!$B$2:$B$4985,A3)</f>
        <v>131.46</v>
      </c>
      <c r="E3" s="7" t="n">
        <f aca="false">C3-D3</f>
        <v>-40.53</v>
      </c>
      <c r="F3" s="15" t="b">
        <f aca="false">OR(C3&gt;=MinMover,D3&gt;=MinMover)</f>
        <v>0</v>
      </c>
      <c r="G3" s="0" t="str">
        <f aca="false">IF(AND(F3,E3&gt;0),COUNTIFS($F$2:$F$413,TRUE(),$E$2:$E$413,"&gt;"&amp;E3)+COUNTIFS($F$1:F2,TRUE(),$E$1:E2,E3)+1,"")</f>
        <v/>
      </c>
      <c r="H3" s="0" t="str">
        <f aca="false">IF(AND(F3,E3&lt;0),COUNTIFS($F$2:$F$413,TRUE(),$E$2:$E$413,"&lt;"&amp;E3)+COUNTIFS($F$1:F2,TRUE(),$E$1:E2,E3)+1,"")</f>
        <v/>
      </c>
    </row>
    <row r="4" customFormat="false" ht="15" hidden="false" customHeight="false" outlineLevel="0" collapsed="false">
      <c r="A4" s="0" t="s">
        <v>65</v>
      </c>
      <c r="B4" s="0" t="s">
        <v>66</v>
      </c>
      <c r="C4" s="7" t="n">
        <f aca="false">SUMIFS(Data!$D$2:$D$4985,Data!$A$2:$A$4985,SelectedWeek,Data!$B$2:$B$4985,A4)</f>
        <v>241.26</v>
      </c>
      <c r="D4" s="7" t="n">
        <f aca="false">SUMIFS(Data!$D$2:$D$4985,Data!$A$2:$A$4985,PriorWeek,Data!$B$2:$B$4985,A4)</f>
        <v>60.62</v>
      </c>
      <c r="E4" s="7" t="n">
        <f aca="false">C4-D4</f>
        <v>180.64</v>
      </c>
      <c r="F4" s="15" t="b">
        <f aca="false">OR(C4&gt;=MinMover,D4&gt;=MinMover)</f>
        <v>0</v>
      </c>
      <c r="G4" s="0" t="str">
        <f aca="false">IF(AND(F4,E4&gt;0),COUNTIFS($F$2:$F$413,TRUE(),$E$2:$E$413,"&gt;"&amp;E4)+COUNTIFS($F$1:F3,TRUE(),$E$1:E3,E4)+1,"")</f>
        <v/>
      </c>
      <c r="H4" s="0" t="str">
        <f aca="false">IF(AND(F4,E4&lt;0),COUNTIFS($F$2:$F$413,TRUE(),$E$2:$E$413,"&lt;"&amp;E4)+COUNTIFS($F$1:F3,TRUE(),$E$1:E3,E4)+1,"")</f>
        <v/>
      </c>
    </row>
    <row r="5" customFormat="false" ht="15" hidden="false" customHeight="false" outlineLevel="0" collapsed="false">
      <c r="A5" s="0" t="s">
        <v>67</v>
      </c>
      <c r="B5" s="0" t="s">
        <v>68</v>
      </c>
      <c r="C5" s="7" t="n">
        <f aca="false">SUMIFS(Data!$D$2:$D$4985,Data!$A$2:$A$4985,SelectedWeek,Data!$B$2:$B$4985,A5)</f>
        <v>29.82</v>
      </c>
      <c r="D5" s="7" t="n">
        <f aca="false">SUMIFS(Data!$D$2:$D$4985,Data!$A$2:$A$4985,PriorWeek,Data!$B$2:$B$4985,A5)</f>
        <v>165.88</v>
      </c>
      <c r="E5" s="7" t="n">
        <f aca="false">C5-D5</f>
        <v>-136.06</v>
      </c>
      <c r="F5" s="15" t="b">
        <f aca="false">OR(C5&gt;=MinMover,D5&gt;=MinMover)</f>
        <v>0</v>
      </c>
      <c r="G5" s="0" t="str">
        <f aca="false">IF(AND(F5,E5&gt;0),COUNTIFS($F$2:$F$413,TRUE(),$E$2:$E$413,"&gt;"&amp;E5)+COUNTIFS($F$1:F4,TRUE(),$E$1:E4,E5)+1,"")</f>
        <v/>
      </c>
      <c r="H5" s="0" t="str">
        <f aca="false">IF(AND(F5,E5&lt;0),COUNTIFS($F$2:$F$413,TRUE(),$E$2:$E$413,"&lt;"&amp;E5)+COUNTIFS($F$1:F4,TRUE(),$E$1:E4,E5)+1,"")</f>
        <v/>
      </c>
    </row>
    <row r="6" customFormat="false" ht="15" hidden="false" customHeight="false" outlineLevel="0" collapsed="false">
      <c r="A6" s="0" t="s">
        <v>69</v>
      </c>
      <c r="B6" s="0" t="s">
        <v>70</v>
      </c>
      <c r="C6" s="7" t="n">
        <f aca="false">SUMIFS(Data!$D$2:$D$4985,Data!$A$2:$A$4985,SelectedWeek,Data!$B$2:$B$4985,A6)</f>
        <v>52.46</v>
      </c>
      <c r="D6" s="7" t="n">
        <f aca="false">SUMIFS(Data!$D$2:$D$4985,Data!$A$2:$A$4985,PriorWeek,Data!$B$2:$B$4985,A6)</f>
        <v>188.02</v>
      </c>
      <c r="E6" s="7" t="n">
        <f aca="false">C6-D6</f>
        <v>-135.56</v>
      </c>
      <c r="F6" s="15" t="b">
        <f aca="false">OR(C6&gt;=MinMover,D6&gt;=MinMover)</f>
        <v>0</v>
      </c>
      <c r="G6" s="0" t="str">
        <f aca="false">IF(AND(F6,E6&gt;0),COUNTIFS($F$2:$F$413,TRUE(),$E$2:$E$413,"&gt;"&amp;E6)+COUNTIFS($F$1:F5,TRUE(),$E$1:E5,E6)+1,"")</f>
        <v/>
      </c>
      <c r="H6" s="0" t="str">
        <f aca="false">IF(AND(F6,E6&lt;0),COUNTIFS($F$2:$F$413,TRUE(),$E$2:$E$413,"&lt;"&amp;E6)+COUNTIFS($F$1:F5,TRUE(),$E$1:E5,E6)+1,"")</f>
        <v/>
      </c>
    </row>
    <row r="7" customFormat="false" ht="15" hidden="false" customHeight="false" outlineLevel="0" collapsed="false">
      <c r="A7" s="0" t="s">
        <v>71</v>
      </c>
      <c r="B7" s="0" t="s">
        <v>72</v>
      </c>
      <c r="C7" s="7" t="n">
        <f aca="false">SUMIFS(Data!$D$2:$D$4985,Data!$A$2:$A$4985,SelectedWeek,Data!$B$2:$B$4985,A7)</f>
        <v>0</v>
      </c>
      <c r="D7" s="7" t="n">
        <f aca="false">SUMIFS(Data!$D$2:$D$4985,Data!$A$2:$A$4985,PriorWeek,Data!$B$2:$B$4985,A7)</f>
        <v>4.96</v>
      </c>
      <c r="E7" s="7" t="n">
        <f aca="false">C7-D7</f>
        <v>-4.96</v>
      </c>
      <c r="F7" s="15" t="b">
        <f aca="false">OR(C7&gt;=MinMover,D7&gt;=MinMover)</f>
        <v>0</v>
      </c>
      <c r="G7" s="0" t="str">
        <f aca="false">IF(AND(F7,E7&gt;0),COUNTIFS($F$2:$F$413,TRUE(),$E$2:$E$413,"&gt;"&amp;E7)+COUNTIFS($F$1:F6,TRUE(),$E$1:E6,E7)+1,"")</f>
        <v/>
      </c>
      <c r="H7" s="0" t="str">
        <f aca="false">IF(AND(F7,E7&lt;0),COUNTIFS($F$2:$F$413,TRUE(),$E$2:$E$413,"&lt;"&amp;E7)+COUNTIFS($F$1:F6,TRUE(),$E$1:E6,E7)+1,"")</f>
        <v/>
      </c>
    </row>
    <row r="8" customFormat="false" ht="15" hidden="false" customHeight="false" outlineLevel="0" collapsed="false">
      <c r="A8" s="0" t="s">
        <v>73</v>
      </c>
      <c r="B8" s="0" t="s">
        <v>74</v>
      </c>
      <c r="C8" s="7" t="n">
        <f aca="false">SUMIFS(Data!$D$2:$D$4985,Data!$A$2:$A$4985,SelectedWeek,Data!$B$2:$B$4985,A8)</f>
        <v>60.06</v>
      </c>
      <c r="D8" s="7" t="n">
        <f aca="false">SUMIFS(Data!$D$2:$D$4985,Data!$A$2:$A$4985,PriorWeek,Data!$B$2:$B$4985,A8)</f>
        <v>35.7</v>
      </c>
      <c r="E8" s="7" t="n">
        <f aca="false">C8-D8</f>
        <v>24.36</v>
      </c>
      <c r="F8" s="15" t="b">
        <f aca="false">OR(C8&gt;=MinMover,D8&gt;=MinMover)</f>
        <v>0</v>
      </c>
      <c r="G8" s="0" t="str">
        <f aca="false">IF(AND(F8,E8&gt;0),COUNTIFS($F$2:$F$413,TRUE(),$E$2:$E$413,"&gt;"&amp;E8)+COUNTIFS($F$1:F7,TRUE(),$E$1:E7,E8)+1,"")</f>
        <v/>
      </c>
      <c r="H8" s="0" t="str">
        <f aca="false">IF(AND(F8,E8&lt;0),COUNTIFS($F$2:$F$413,TRUE(),$E$2:$E$413,"&lt;"&amp;E8)+COUNTIFS($F$1:F7,TRUE(),$E$1:E7,E8)+1,"")</f>
        <v/>
      </c>
    </row>
    <row r="9" customFormat="false" ht="15" hidden="false" customHeight="false" outlineLevel="0" collapsed="false">
      <c r="A9" s="0" t="s">
        <v>75</v>
      </c>
      <c r="B9" s="0" t="s">
        <v>76</v>
      </c>
      <c r="C9" s="7" t="n">
        <f aca="false">SUMIFS(Data!$D$2:$D$4985,Data!$A$2:$A$4985,SelectedWeek,Data!$B$2:$B$4985,A9)</f>
        <v>714.19</v>
      </c>
      <c r="D9" s="7" t="n">
        <f aca="false">SUMIFS(Data!$D$2:$D$4985,Data!$A$2:$A$4985,PriorWeek,Data!$B$2:$B$4985,A9)</f>
        <v>825.4</v>
      </c>
      <c r="E9" s="7" t="n">
        <f aca="false">C9-D9</f>
        <v>-111.21</v>
      </c>
      <c r="F9" s="15" t="b">
        <f aca="false">OR(C9&gt;=MinMover,D9&gt;=MinMover)</f>
        <v>0</v>
      </c>
      <c r="G9" s="0" t="str">
        <f aca="false">IF(AND(F9,E9&gt;0),COUNTIFS($F$2:$F$413,TRUE(),$E$2:$E$413,"&gt;"&amp;E9)+COUNTIFS($F$1:F8,TRUE(),$E$1:E8,E9)+1,"")</f>
        <v/>
      </c>
      <c r="H9" s="0" t="str">
        <f aca="false">IF(AND(F9,E9&lt;0),COUNTIFS($F$2:$F$413,TRUE(),$E$2:$E$413,"&lt;"&amp;E9)+COUNTIFS($F$1:F8,TRUE(),$E$1:E8,E9)+1,"")</f>
        <v/>
      </c>
    </row>
    <row r="10" customFormat="false" ht="15" hidden="false" customHeight="false" outlineLevel="0" collapsed="false">
      <c r="A10" s="0" t="s">
        <v>77</v>
      </c>
      <c r="B10" s="0" t="s">
        <v>78</v>
      </c>
      <c r="C10" s="7" t="n">
        <f aca="false">SUMIFS(Data!$D$2:$D$4985,Data!$A$2:$A$4985,SelectedWeek,Data!$B$2:$B$4985,A10)</f>
        <v>331.99</v>
      </c>
      <c r="D10" s="7" t="n">
        <f aca="false">SUMIFS(Data!$D$2:$D$4985,Data!$A$2:$A$4985,PriorWeek,Data!$B$2:$B$4985,A10)</f>
        <v>475.75</v>
      </c>
      <c r="E10" s="7" t="n">
        <f aca="false">C10-D10</f>
        <v>-143.76</v>
      </c>
      <c r="F10" s="15" t="b">
        <f aca="false">OR(C10&gt;=MinMover,D10&gt;=MinMover)</f>
        <v>0</v>
      </c>
      <c r="G10" s="0" t="str">
        <f aca="false">IF(AND(F10,E10&gt;0),COUNTIFS($F$2:$F$413,TRUE(),$E$2:$E$413,"&gt;"&amp;E10)+COUNTIFS($F$1:F9,TRUE(),$E$1:E9,E10)+1,"")</f>
        <v/>
      </c>
      <c r="H10" s="0" t="str">
        <f aca="false">IF(AND(F10,E10&lt;0),COUNTIFS($F$2:$F$413,TRUE(),$E$2:$E$413,"&lt;"&amp;E10)+COUNTIFS($F$1:F9,TRUE(),$E$1:E9,E10)+1,"")</f>
        <v/>
      </c>
    </row>
    <row r="11" customFormat="false" ht="15" hidden="false" customHeight="false" outlineLevel="0" collapsed="false">
      <c r="A11" s="0" t="s">
        <v>79</v>
      </c>
      <c r="B11" s="0" t="s">
        <v>80</v>
      </c>
      <c r="C11" s="7" t="n">
        <f aca="false">SUMIFS(Data!$D$2:$D$4985,Data!$A$2:$A$4985,SelectedWeek,Data!$B$2:$B$4985,A11)</f>
        <v>848.66</v>
      </c>
      <c r="D11" s="7" t="n">
        <f aca="false">SUMIFS(Data!$D$2:$D$4985,Data!$A$2:$A$4985,PriorWeek,Data!$B$2:$B$4985,A11)</f>
        <v>173.7</v>
      </c>
      <c r="E11" s="7" t="n">
        <f aca="false">C11-D11</f>
        <v>674.96</v>
      </c>
      <c r="F11" s="15" t="b">
        <f aca="false">OR(C11&gt;=MinMover,D11&gt;=MinMover)</f>
        <v>0</v>
      </c>
      <c r="G11" s="0" t="str">
        <f aca="false">IF(AND(F11,E11&gt;0),COUNTIFS($F$2:$F$413,TRUE(),$E$2:$E$413,"&gt;"&amp;E11)+COUNTIFS($F$1:F10,TRUE(),$E$1:E10,E11)+1,"")</f>
        <v/>
      </c>
      <c r="H11" s="0" t="str">
        <f aca="false">IF(AND(F11,E11&lt;0),COUNTIFS($F$2:$F$413,TRUE(),$E$2:$E$413,"&lt;"&amp;E11)+COUNTIFS($F$1:F10,TRUE(),$E$1:E10,E11)+1,"")</f>
        <v/>
      </c>
    </row>
    <row r="12" customFormat="false" ht="15" hidden="false" customHeight="false" outlineLevel="0" collapsed="false">
      <c r="A12" s="0" t="s">
        <v>81</v>
      </c>
      <c r="B12" s="0" t="s">
        <v>82</v>
      </c>
      <c r="C12" s="7" t="n">
        <f aca="false">SUMIFS(Data!$D$2:$D$4985,Data!$A$2:$A$4985,SelectedWeek,Data!$B$2:$B$4985,A12)</f>
        <v>635.5</v>
      </c>
      <c r="D12" s="7" t="n">
        <f aca="false">SUMIFS(Data!$D$2:$D$4985,Data!$A$2:$A$4985,PriorWeek,Data!$B$2:$B$4985,A12)</f>
        <v>414.55</v>
      </c>
      <c r="E12" s="7" t="n">
        <f aca="false">C12-D12</f>
        <v>220.95</v>
      </c>
      <c r="F12" s="15" t="b">
        <f aca="false">OR(C12&gt;=MinMover,D12&gt;=MinMover)</f>
        <v>0</v>
      </c>
      <c r="G12" s="0" t="str">
        <f aca="false">IF(AND(F12,E12&gt;0),COUNTIFS($F$2:$F$413,TRUE(),$E$2:$E$413,"&gt;"&amp;E12)+COUNTIFS($F$1:F11,TRUE(),$E$1:E11,E12)+1,"")</f>
        <v/>
      </c>
      <c r="H12" s="0" t="str">
        <f aca="false">IF(AND(F12,E12&lt;0),COUNTIFS($F$2:$F$413,TRUE(),$E$2:$E$413,"&lt;"&amp;E12)+COUNTIFS($F$1:F11,TRUE(),$E$1:E11,E12)+1,"")</f>
        <v/>
      </c>
    </row>
    <row r="13" customFormat="false" ht="15" hidden="false" customHeight="false" outlineLevel="0" collapsed="false">
      <c r="A13" s="0" t="s">
        <v>83</v>
      </c>
      <c r="B13" s="0" t="s">
        <v>84</v>
      </c>
      <c r="C13" s="7" t="n">
        <f aca="false">SUMIFS(Data!$D$2:$D$4985,Data!$A$2:$A$4985,SelectedWeek,Data!$B$2:$B$4985,A13)</f>
        <v>550.52</v>
      </c>
      <c r="D13" s="7" t="n">
        <f aca="false">SUMIFS(Data!$D$2:$D$4985,Data!$A$2:$A$4985,PriorWeek,Data!$B$2:$B$4985,A13)</f>
        <v>502.92</v>
      </c>
      <c r="E13" s="7" t="n">
        <f aca="false">C13-D13</f>
        <v>47.6</v>
      </c>
      <c r="F13" s="15" t="b">
        <f aca="false">OR(C13&gt;=MinMover,D13&gt;=MinMover)</f>
        <v>0</v>
      </c>
      <c r="G13" s="0" t="str">
        <f aca="false">IF(AND(F13,E13&gt;0),COUNTIFS($F$2:$F$413,TRUE(),$E$2:$E$413,"&gt;"&amp;E13)+COUNTIFS($F$1:F12,TRUE(),$E$1:E12,E13)+1,"")</f>
        <v/>
      </c>
      <c r="H13" s="0" t="str">
        <f aca="false">IF(AND(F13,E13&lt;0),COUNTIFS($F$2:$F$413,TRUE(),$E$2:$E$413,"&lt;"&amp;E13)+COUNTIFS($F$1:F12,TRUE(),$E$1:E12,E13)+1,"")</f>
        <v/>
      </c>
    </row>
    <row r="14" customFormat="false" ht="15" hidden="false" customHeight="false" outlineLevel="0" collapsed="false">
      <c r="A14" s="0" t="s">
        <v>85</v>
      </c>
      <c r="B14" s="0" t="s">
        <v>86</v>
      </c>
      <c r="C14" s="7" t="n">
        <f aca="false">SUMIFS(Data!$D$2:$D$4985,Data!$A$2:$A$4985,SelectedWeek,Data!$B$2:$B$4985,A14)</f>
        <v>1044.99</v>
      </c>
      <c r="D14" s="7" t="n">
        <f aca="false">SUMIFS(Data!$D$2:$D$4985,Data!$A$2:$A$4985,PriorWeek,Data!$B$2:$B$4985,A14)</f>
        <v>998.59</v>
      </c>
      <c r="E14" s="7" t="n">
        <f aca="false">C14-D14</f>
        <v>46.4</v>
      </c>
      <c r="F14" s="15" t="b">
        <f aca="false">OR(C14&gt;=MinMover,D14&gt;=MinMover)</f>
        <v>1</v>
      </c>
      <c r="G14" s="0" t="n">
        <f aca="false">IF(AND(F14,E14&gt;0),COUNTIFS($F$2:$F$413,TRUE(),$E$2:$E$413,"&gt;"&amp;E14)+COUNTIFS($F$1:F13,TRUE(),$E$1:E13,E14)+1,"")</f>
        <v>36</v>
      </c>
      <c r="H14" s="0" t="str">
        <f aca="false">IF(AND(F14,E14&lt;0),COUNTIFS($F$2:$F$413,TRUE(),$E$2:$E$413,"&lt;"&amp;E14)+COUNTIFS($F$1:F13,TRUE(),$E$1:E13,E14)+1,"")</f>
        <v/>
      </c>
    </row>
    <row r="15" customFormat="false" ht="15" hidden="false" customHeight="false" outlineLevel="0" collapsed="false">
      <c r="A15" s="0" t="s">
        <v>87</v>
      </c>
      <c r="B15" s="0" t="s">
        <v>88</v>
      </c>
      <c r="C15" s="7" t="n">
        <f aca="false">SUMIFS(Data!$D$2:$D$4985,Data!$A$2:$A$4985,SelectedWeek,Data!$B$2:$B$4985,A15)</f>
        <v>794.61</v>
      </c>
      <c r="D15" s="7" t="n">
        <f aca="false">SUMIFS(Data!$D$2:$D$4985,Data!$A$2:$A$4985,PriorWeek,Data!$B$2:$B$4985,A15)</f>
        <v>731.75</v>
      </c>
      <c r="E15" s="7" t="n">
        <f aca="false">C15-D15</f>
        <v>62.86</v>
      </c>
      <c r="F15" s="15" t="b">
        <f aca="false">OR(C15&gt;=MinMover,D15&gt;=MinMover)</f>
        <v>0</v>
      </c>
      <c r="G15" s="0" t="str">
        <f aca="false">IF(AND(F15,E15&gt;0),COUNTIFS($F$2:$F$413,TRUE(),$E$2:$E$413,"&gt;"&amp;E15)+COUNTIFS($F$1:F14,TRUE(),$E$1:E14,E15)+1,"")</f>
        <v/>
      </c>
      <c r="H15" s="0" t="str">
        <f aca="false">IF(AND(F15,E15&lt;0),COUNTIFS($F$2:$F$413,TRUE(),$E$2:$E$413,"&lt;"&amp;E15)+COUNTIFS($F$1:F14,TRUE(),$E$1:E14,E15)+1,"")</f>
        <v/>
      </c>
    </row>
    <row r="16" customFormat="false" ht="15" hidden="false" customHeight="false" outlineLevel="0" collapsed="false">
      <c r="A16" s="0" t="s">
        <v>89</v>
      </c>
      <c r="B16" s="0" t="s">
        <v>90</v>
      </c>
      <c r="C16" s="7" t="n">
        <f aca="false">SUMIFS(Data!$D$2:$D$4985,Data!$A$2:$A$4985,SelectedWeek,Data!$B$2:$B$4985,A16)</f>
        <v>149.37</v>
      </c>
      <c r="D16" s="7" t="n">
        <f aca="false">SUMIFS(Data!$D$2:$D$4985,Data!$A$2:$A$4985,PriorWeek,Data!$B$2:$B$4985,A16)</f>
        <v>262.58</v>
      </c>
      <c r="E16" s="7" t="n">
        <f aca="false">C16-D16</f>
        <v>-113.21</v>
      </c>
      <c r="F16" s="15" t="b">
        <f aca="false">OR(C16&gt;=MinMover,D16&gt;=MinMover)</f>
        <v>0</v>
      </c>
      <c r="G16" s="0" t="str">
        <f aca="false">IF(AND(F16,E16&gt;0),COUNTIFS($F$2:$F$413,TRUE(),$E$2:$E$413,"&gt;"&amp;E16)+COUNTIFS($F$1:F15,TRUE(),$E$1:E15,E16)+1,"")</f>
        <v/>
      </c>
      <c r="H16" s="0" t="str">
        <f aca="false">IF(AND(F16,E16&lt;0),COUNTIFS($F$2:$F$413,TRUE(),$E$2:$E$413,"&lt;"&amp;E16)+COUNTIFS($F$1:F15,TRUE(),$E$1:E15,E16)+1,"")</f>
        <v/>
      </c>
    </row>
    <row r="17" customFormat="false" ht="15" hidden="false" customHeight="false" outlineLevel="0" collapsed="false">
      <c r="A17" s="0" t="s">
        <v>91</v>
      </c>
      <c r="B17" s="0" t="s">
        <v>92</v>
      </c>
      <c r="C17" s="7" t="n">
        <f aca="false">SUMIFS(Data!$D$2:$D$4985,Data!$A$2:$A$4985,SelectedWeek,Data!$B$2:$B$4985,A17)</f>
        <v>583.14</v>
      </c>
      <c r="D17" s="7" t="n">
        <f aca="false">SUMIFS(Data!$D$2:$D$4985,Data!$A$2:$A$4985,PriorWeek,Data!$B$2:$B$4985,A17)</f>
        <v>637.76</v>
      </c>
      <c r="E17" s="7" t="n">
        <f aca="false">C17-D17</f>
        <v>-54.62</v>
      </c>
      <c r="F17" s="15" t="b">
        <f aca="false">OR(C17&gt;=MinMover,D17&gt;=MinMover)</f>
        <v>0</v>
      </c>
      <c r="G17" s="0" t="str">
        <f aca="false">IF(AND(F17,E17&gt;0),COUNTIFS($F$2:$F$413,TRUE(),$E$2:$E$413,"&gt;"&amp;E17)+COUNTIFS($F$1:F16,TRUE(),$E$1:E16,E17)+1,"")</f>
        <v/>
      </c>
      <c r="H17" s="0" t="str">
        <f aca="false">IF(AND(F17,E17&lt;0),COUNTIFS($F$2:$F$413,TRUE(),$E$2:$E$413,"&lt;"&amp;E17)+COUNTIFS($F$1:F16,TRUE(),$E$1:E16,E17)+1,"")</f>
        <v/>
      </c>
    </row>
    <row r="18" customFormat="false" ht="15" hidden="false" customHeight="false" outlineLevel="0" collapsed="false">
      <c r="A18" s="0" t="s">
        <v>93</v>
      </c>
      <c r="B18" s="0" t="s">
        <v>94</v>
      </c>
      <c r="C18" s="7" t="n">
        <f aca="false">SUMIFS(Data!$D$2:$D$4985,Data!$A$2:$A$4985,SelectedWeek,Data!$B$2:$B$4985,A18)</f>
        <v>302.93</v>
      </c>
      <c r="D18" s="7" t="n">
        <f aca="false">SUMIFS(Data!$D$2:$D$4985,Data!$A$2:$A$4985,PriorWeek,Data!$B$2:$B$4985,A18)</f>
        <v>601.88</v>
      </c>
      <c r="E18" s="7" t="n">
        <f aca="false">C18-D18</f>
        <v>-298.95</v>
      </c>
      <c r="F18" s="15" t="b">
        <f aca="false">OR(C18&gt;=MinMover,D18&gt;=MinMover)</f>
        <v>0</v>
      </c>
      <c r="G18" s="0" t="str">
        <f aca="false">IF(AND(F18,E18&gt;0),COUNTIFS($F$2:$F$413,TRUE(),$E$2:$E$413,"&gt;"&amp;E18)+COUNTIFS($F$1:F17,TRUE(),$E$1:E17,E18)+1,"")</f>
        <v/>
      </c>
      <c r="H18" s="0" t="str">
        <f aca="false">IF(AND(F18,E18&lt;0),COUNTIFS($F$2:$F$413,TRUE(),$E$2:$E$413,"&lt;"&amp;E18)+COUNTIFS($F$1:F17,TRUE(),$E$1:E17,E18)+1,"")</f>
        <v/>
      </c>
    </row>
    <row r="19" customFormat="false" ht="15" hidden="false" customHeight="false" outlineLevel="0" collapsed="false">
      <c r="A19" s="0" t="s">
        <v>95</v>
      </c>
      <c r="B19" s="0" t="s">
        <v>96</v>
      </c>
      <c r="C19" s="7" t="n">
        <f aca="false">SUMIFS(Data!$D$2:$D$4985,Data!$A$2:$A$4985,SelectedWeek,Data!$B$2:$B$4985,A19)</f>
        <v>319.35</v>
      </c>
      <c r="D19" s="7" t="n">
        <f aca="false">SUMIFS(Data!$D$2:$D$4985,Data!$A$2:$A$4985,PriorWeek,Data!$B$2:$B$4985,A19)</f>
        <v>584.5</v>
      </c>
      <c r="E19" s="7" t="n">
        <f aca="false">C19-D19</f>
        <v>-265.15</v>
      </c>
      <c r="F19" s="15" t="b">
        <f aca="false">OR(C19&gt;=MinMover,D19&gt;=MinMover)</f>
        <v>0</v>
      </c>
      <c r="G19" s="0" t="str">
        <f aca="false">IF(AND(F19,E19&gt;0),COUNTIFS($F$2:$F$413,TRUE(),$E$2:$E$413,"&gt;"&amp;E19)+COUNTIFS($F$1:F18,TRUE(),$E$1:E18,E19)+1,"")</f>
        <v/>
      </c>
      <c r="H19" s="0" t="str">
        <f aca="false">IF(AND(F19,E19&lt;0),COUNTIFS($F$2:$F$413,TRUE(),$E$2:$E$413,"&lt;"&amp;E19)+COUNTIFS($F$1:F18,TRUE(),$E$1:E18,E19)+1,"")</f>
        <v/>
      </c>
    </row>
    <row r="20" customFormat="false" ht="15" hidden="false" customHeight="false" outlineLevel="0" collapsed="false">
      <c r="A20" s="0" t="s">
        <v>97</v>
      </c>
      <c r="B20" s="0" t="s">
        <v>98</v>
      </c>
      <c r="C20" s="7" t="n">
        <f aca="false">SUMIFS(Data!$D$2:$D$4985,Data!$A$2:$A$4985,SelectedWeek,Data!$B$2:$B$4985,A20)</f>
        <v>243.88</v>
      </c>
      <c r="D20" s="7" t="n">
        <f aca="false">SUMIFS(Data!$D$2:$D$4985,Data!$A$2:$A$4985,PriorWeek,Data!$B$2:$B$4985,A20)</f>
        <v>266.9</v>
      </c>
      <c r="E20" s="7" t="n">
        <f aca="false">C20-D20</f>
        <v>-23.02</v>
      </c>
      <c r="F20" s="15" t="b">
        <f aca="false">OR(C20&gt;=MinMover,D20&gt;=MinMover)</f>
        <v>0</v>
      </c>
      <c r="G20" s="0" t="str">
        <f aca="false">IF(AND(F20,E20&gt;0),COUNTIFS($F$2:$F$413,TRUE(),$E$2:$E$413,"&gt;"&amp;E20)+COUNTIFS($F$1:F19,TRUE(),$E$1:E19,E20)+1,"")</f>
        <v/>
      </c>
      <c r="H20" s="0" t="str">
        <f aca="false">IF(AND(F20,E20&lt;0),COUNTIFS($F$2:$F$413,TRUE(),$E$2:$E$413,"&lt;"&amp;E20)+COUNTIFS($F$1:F19,TRUE(),$E$1:E19,E20)+1,"")</f>
        <v/>
      </c>
    </row>
    <row r="21" customFormat="false" ht="15" hidden="false" customHeight="false" outlineLevel="0" collapsed="false">
      <c r="A21" s="0" t="s">
        <v>99</v>
      </c>
      <c r="B21" s="0" t="s">
        <v>100</v>
      </c>
      <c r="C21" s="7" t="n">
        <f aca="false">SUMIFS(Data!$D$2:$D$4985,Data!$A$2:$A$4985,SelectedWeek,Data!$B$2:$B$4985,A21)</f>
        <v>650.35</v>
      </c>
      <c r="D21" s="7" t="n">
        <f aca="false">SUMIFS(Data!$D$2:$D$4985,Data!$A$2:$A$4985,PriorWeek,Data!$B$2:$B$4985,A21)</f>
        <v>464.44</v>
      </c>
      <c r="E21" s="7" t="n">
        <f aca="false">C21-D21</f>
        <v>185.91</v>
      </c>
      <c r="F21" s="15" t="b">
        <f aca="false">OR(C21&gt;=MinMover,D21&gt;=MinMover)</f>
        <v>0</v>
      </c>
      <c r="G21" s="0" t="str">
        <f aca="false">IF(AND(F21,E21&gt;0),COUNTIFS($F$2:$F$413,TRUE(),$E$2:$E$413,"&gt;"&amp;E21)+COUNTIFS($F$1:F20,TRUE(),$E$1:E20,E21)+1,"")</f>
        <v/>
      </c>
      <c r="H21" s="0" t="str">
        <f aca="false">IF(AND(F21,E21&lt;0),COUNTIFS($F$2:$F$413,TRUE(),$E$2:$E$413,"&lt;"&amp;E21)+COUNTIFS($F$1:F20,TRUE(),$E$1:E20,E21)+1,"")</f>
        <v/>
      </c>
    </row>
    <row r="22" customFormat="false" ht="15" hidden="false" customHeight="false" outlineLevel="0" collapsed="false">
      <c r="A22" s="0" t="s">
        <v>101</v>
      </c>
      <c r="B22" s="0" t="s">
        <v>102</v>
      </c>
      <c r="C22" s="7" t="n">
        <f aca="false">SUMIFS(Data!$D$2:$D$4985,Data!$A$2:$A$4985,SelectedWeek,Data!$B$2:$B$4985,A22)</f>
        <v>134.92</v>
      </c>
      <c r="D22" s="7" t="n">
        <f aca="false">SUMIFS(Data!$D$2:$D$4985,Data!$A$2:$A$4985,PriorWeek,Data!$B$2:$B$4985,A22)</f>
        <v>186.69</v>
      </c>
      <c r="E22" s="7" t="n">
        <f aca="false">C22-D22</f>
        <v>-51.77</v>
      </c>
      <c r="F22" s="15" t="b">
        <f aca="false">OR(C22&gt;=MinMover,D22&gt;=MinMover)</f>
        <v>0</v>
      </c>
      <c r="G22" s="0" t="str">
        <f aca="false">IF(AND(F22,E22&gt;0),COUNTIFS($F$2:$F$413,TRUE(),$E$2:$E$413,"&gt;"&amp;E22)+COUNTIFS($F$1:F21,TRUE(),$E$1:E21,E22)+1,"")</f>
        <v/>
      </c>
      <c r="H22" s="0" t="str">
        <f aca="false">IF(AND(F22,E22&lt;0),COUNTIFS($F$2:$F$413,TRUE(),$E$2:$E$413,"&lt;"&amp;E22)+COUNTIFS($F$1:F21,TRUE(),$E$1:E21,E22)+1,"")</f>
        <v/>
      </c>
    </row>
    <row r="23" customFormat="false" ht="15" hidden="false" customHeight="false" outlineLevel="0" collapsed="false">
      <c r="A23" s="0" t="s">
        <v>103</v>
      </c>
      <c r="B23" s="0" t="s">
        <v>104</v>
      </c>
      <c r="C23" s="7" t="n">
        <f aca="false">SUMIFS(Data!$D$2:$D$4985,Data!$A$2:$A$4985,SelectedWeek,Data!$B$2:$B$4985,A23)</f>
        <v>330.52</v>
      </c>
      <c r="D23" s="7" t="n">
        <f aca="false">SUMIFS(Data!$D$2:$D$4985,Data!$A$2:$A$4985,PriorWeek,Data!$B$2:$B$4985,A23)</f>
        <v>132.02</v>
      </c>
      <c r="E23" s="7" t="n">
        <f aca="false">C23-D23</f>
        <v>198.5</v>
      </c>
      <c r="F23" s="15" t="b">
        <f aca="false">OR(C23&gt;=MinMover,D23&gt;=MinMover)</f>
        <v>0</v>
      </c>
      <c r="G23" s="0" t="str">
        <f aca="false">IF(AND(F23,E23&gt;0),COUNTIFS($F$2:$F$413,TRUE(),$E$2:$E$413,"&gt;"&amp;E23)+COUNTIFS($F$1:F22,TRUE(),$E$1:E22,E23)+1,"")</f>
        <v/>
      </c>
      <c r="H23" s="0" t="str">
        <f aca="false">IF(AND(F23,E23&lt;0),COUNTIFS($F$2:$F$413,TRUE(),$E$2:$E$413,"&lt;"&amp;E23)+COUNTIFS($F$1:F22,TRUE(),$E$1:E22,E23)+1,"")</f>
        <v/>
      </c>
    </row>
    <row r="24" customFormat="false" ht="15" hidden="false" customHeight="false" outlineLevel="0" collapsed="false">
      <c r="A24" s="0" t="s">
        <v>105</v>
      </c>
      <c r="B24" s="0" t="s">
        <v>106</v>
      </c>
      <c r="C24" s="7" t="n">
        <f aca="false">SUMIFS(Data!$D$2:$D$4985,Data!$A$2:$A$4985,SelectedWeek,Data!$B$2:$B$4985,A24)</f>
        <v>123.14</v>
      </c>
      <c r="D24" s="7" t="n">
        <f aca="false">SUMIFS(Data!$D$2:$D$4985,Data!$A$2:$A$4985,PriorWeek,Data!$B$2:$B$4985,A24)</f>
        <v>112.76</v>
      </c>
      <c r="E24" s="7" t="n">
        <f aca="false">C24-D24</f>
        <v>10.38</v>
      </c>
      <c r="F24" s="15" t="b">
        <f aca="false">OR(C24&gt;=MinMover,D24&gt;=MinMover)</f>
        <v>0</v>
      </c>
      <c r="G24" s="0" t="str">
        <f aca="false">IF(AND(F24,E24&gt;0),COUNTIFS($F$2:$F$413,TRUE(),$E$2:$E$413,"&gt;"&amp;E24)+COUNTIFS($F$1:F23,TRUE(),$E$1:E23,E24)+1,"")</f>
        <v/>
      </c>
      <c r="H24" s="0" t="str">
        <f aca="false">IF(AND(F24,E24&lt;0),COUNTIFS($F$2:$F$413,TRUE(),$E$2:$E$413,"&lt;"&amp;E24)+COUNTIFS($F$1:F23,TRUE(),$E$1:E23,E24)+1,"")</f>
        <v/>
      </c>
    </row>
    <row r="25" customFormat="false" ht="15" hidden="false" customHeight="false" outlineLevel="0" collapsed="false">
      <c r="A25" s="0" t="s">
        <v>107</v>
      </c>
      <c r="B25" s="0" t="s">
        <v>108</v>
      </c>
      <c r="C25" s="7" t="n">
        <f aca="false">SUMIFS(Data!$D$2:$D$4985,Data!$A$2:$A$4985,SelectedWeek,Data!$B$2:$B$4985,A25)</f>
        <v>186.5</v>
      </c>
      <c r="D25" s="7" t="n">
        <f aca="false">SUMIFS(Data!$D$2:$D$4985,Data!$A$2:$A$4985,PriorWeek,Data!$B$2:$B$4985,A25)</f>
        <v>161.3</v>
      </c>
      <c r="E25" s="7" t="n">
        <f aca="false">C25-D25</f>
        <v>25.2</v>
      </c>
      <c r="F25" s="15" t="b">
        <f aca="false">OR(C25&gt;=MinMover,D25&gt;=MinMover)</f>
        <v>0</v>
      </c>
      <c r="G25" s="0" t="str">
        <f aca="false">IF(AND(F25,E25&gt;0),COUNTIFS($F$2:$F$413,TRUE(),$E$2:$E$413,"&gt;"&amp;E25)+COUNTIFS($F$1:F24,TRUE(),$E$1:E24,E25)+1,"")</f>
        <v/>
      </c>
      <c r="H25" s="0" t="str">
        <f aca="false">IF(AND(F25,E25&lt;0),COUNTIFS($F$2:$F$413,TRUE(),$E$2:$E$413,"&lt;"&amp;E25)+COUNTIFS($F$1:F24,TRUE(),$E$1:E24,E25)+1,"")</f>
        <v/>
      </c>
    </row>
    <row r="26" customFormat="false" ht="15" hidden="false" customHeight="false" outlineLevel="0" collapsed="false">
      <c r="A26" s="0" t="s">
        <v>109</v>
      </c>
      <c r="B26" s="0" t="s">
        <v>110</v>
      </c>
      <c r="C26" s="7" t="n">
        <f aca="false">SUMIFS(Data!$D$2:$D$4985,Data!$A$2:$A$4985,SelectedWeek,Data!$B$2:$B$4985,A26)</f>
        <v>673.2</v>
      </c>
      <c r="D26" s="7" t="n">
        <f aca="false">SUMIFS(Data!$D$2:$D$4985,Data!$A$2:$A$4985,PriorWeek,Data!$B$2:$B$4985,A26)</f>
        <v>75.84</v>
      </c>
      <c r="E26" s="7" t="n">
        <f aca="false">C26-D26</f>
        <v>597.36</v>
      </c>
      <c r="F26" s="15" t="b">
        <f aca="false">OR(C26&gt;=MinMover,D26&gt;=MinMover)</f>
        <v>0</v>
      </c>
      <c r="G26" s="0" t="str">
        <f aca="false">IF(AND(F26,E26&gt;0),COUNTIFS($F$2:$F$413,TRUE(),$E$2:$E$413,"&gt;"&amp;E26)+COUNTIFS($F$1:F25,TRUE(),$E$1:E25,E26)+1,"")</f>
        <v/>
      </c>
      <c r="H26" s="0" t="str">
        <f aca="false">IF(AND(F26,E26&lt;0),COUNTIFS($F$2:$F$413,TRUE(),$E$2:$E$413,"&lt;"&amp;E26)+COUNTIFS($F$1:F25,TRUE(),$E$1:E25,E26)+1,"")</f>
        <v/>
      </c>
    </row>
    <row r="27" customFormat="false" ht="15" hidden="false" customHeight="false" outlineLevel="0" collapsed="false">
      <c r="A27" s="0" t="s">
        <v>111</v>
      </c>
      <c r="B27" s="0" t="s">
        <v>112</v>
      </c>
      <c r="C27" s="7" t="n">
        <f aca="false">SUMIFS(Data!$D$2:$D$4985,Data!$A$2:$A$4985,SelectedWeek,Data!$B$2:$B$4985,A27)</f>
        <v>224.66</v>
      </c>
      <c r="D27" s="7" t="n">
        <f aca="false">SUMIFS(Data!$D$2:$D$4985,Data!$A$2:$A$4985,PriorWeek,Data!$B$2:$B$4985,A27)</f>
        <v>336.8</v>
      </c>
      <c r="E27" s="7" t="n">
        <f aca="false">C27-D27</f>
        <v>-112.14</v>
      </c>
      <c r="F27" s="15" t="b">
        <f aca="false">OR(C27&gt;=MinMover,D27&gt;=MinMover)</f>
        <v>0</v>
      </c>
      <c r="G27" s="0" t="str">
        <f aca="false">IF(AND(F27,E27&gt;0),COUNTIFS($F$2:$F$413,TRUE(),$E$2:$E$413,"&gt;"&amp;E27)+COUNTIFS($F$1:F26,TRUE(),$E$1:E26,E27)+1,"")</f>
        <v/>
      </c>
      <c r="H27" s="0" t="str">
        <f aca="false">IF(AND(F27,E27&lt;0),COUNTIFS($F$2:$F$413,TRUE(),$E$2:$E$413,"&lt;"&amp;E27)+COUNTIFS($F$1:F26,TRUE(),$E$1:E26,E27)+1,"")</f>
        <v/>
      </c>
    </row>
    <row r="28" customFormat="false" ht="15" hidden="false" customHeight="false" outlineLevel="0" collapsed="false">
      <c r="A28" s="0" t="s">
        <v>113</v>
      </c>
      <c r="B28" s="0" t="s">
        <v>114</v>
      </c>
      <c r="C28" s="7" t="n">
        <f aca="false">SUMIFS(Data!$D$2:$D$4985,Data!$A$2:$A$4985,SelectedWeek,Data!$B$2:$B$4985,A28)</f>
        <v>0</v>
      </c>
      <c r="D28" s="7" t="n">
        <f aca="false">SUMIFS(Data!$D$2:$D$4985,Data!$A$2:$A$4985,PriorWeek,Data!$B$2:$B$4985,A28)</f>
        <v>140.65</v>
      </c>
      <c r="E28" s="7" t="n">
        <f aca="false">C28-D28</f>
        <v>-140.65</v>
      </c>
      <c r="F28" s="15" t="b">
        <f aca="false">OR(C28&gt;=MinMover,D28&gt;=MinMover)</f>
        <v>0</v>
      </c>
      <c r="G28" s="0" t="str">
        <f aca="false">IF(AND(F28,E28&gt;0),COUNTIFS($F$2:$F$413,TRUE(),$E$2:$E$413,"&gt;"&amp;E28)+COUNTIFS($F$1:F27,TRUE(),$E$1:E27,E28)+1,"")</f>
        <v/>
      </c>
      <c r="H28" s="0" t="str">
        <f aca="false">IF(AND(F28,E28&lt;0),COUNTIFS($F$2:$F$413,TRUE(),$E$2:$E$413,"&lt;"&amp;E28)+COUNTIFS($F$1:F27,TRUE(),$E$1:E27,E28)+1,"")</f>
        <v/>
      </c>
    </row>
    <row r="29" customFormat="false" ht="15" hidden="false" customHeight="false" outlineLevel="0" collapsed="false">
      <c r="A29" s="0" t="s">
        <v>115</v>
      </c>
      <c r="B29" s="0" t="s">
        <v>116</v>
      </c>
      <c r="C29" s="7" t="n">
        <f aca="false">SUMIFS(Data!$D$2:$D$4985,Data!$A$2:$A$4985,SelectedWeek,Data!$B$2:$B$4985,A29)</f>
        <v>156.06</v>
      </c>
      <c r="D29" s="7" t="n">
        <f aca="false">SUMIFS(Data!$D$2:$D$4985,Data!$A$2:$A$4985,PriorWeek,Data!$B$2:$B$4985,A29)</f>
        <v>111.78</v>
      </c>
      <c r="E29" s="7" t="n">
        <f aca="false">C29-D29</f>
        <v>44.28</v>
      </c>
      <c r="F29" s="15" t="b">
        <f aca="false">OR(C29&gt;=MinMover,D29&gt;=MinMover)</f>
        <v>0</v>
      </c>
      <c r="G29" s="0" t="str">
        <f aca="false">IF(AND(F29,E29&gt;0),COUNTIFS($F$2:$F$413,TRUE(),$E$2:$E$413,"&gt;"&amp;E29)+COUNTIFS($F$1:F28,TRUE(),$E$1:E28,E29)+1,"")</f>
        <v/>
      </c>
      <c r="H29" s="0" t="str">
        <f aca="false">IF(AND(F29,E29&lt;0),COUNTIFS($F$2:$F$413,TRUE(),$E$2:$E$413,"&lt;"&amp;E29)+COUNTIFS($F$1:F28,TRUE(),$E$1:E28,E29)+1,"")</f>
        <v/>
      </c>
    </row>
    <row r="30" customFormat="false" ht="15" hidden="false" customHeight="false" outlineLevel="0" collapsed="false">
      <c r="A30" s="0" t="s">
        <v>117</v>
      </c>
      <c r="B30" s="0" t="s">
        <v>118</v>
      </c>
      <c r="C30" s="7" t="n">
        <f aca="false">SUMIFS(Data!$D$2:$D$4985,Data!$A$2:$A$4985,SelectedWeek,Data!$B$2:$B$4985,A30)</f>
        <v>46.25</v>
      </c>
      <c r="D30" s="7" t="n">
        <f aca="false">SUMIFS(Data!$D$2:$D$4985,Data!$A$2:$A$4985,PriorWeek,Data!$B$2:$B$4985,A30)</f>
        <v>142.5</v>
      </c>
      <c r="E30" s="7" t="n">
        <f aca="false">C30-D30</f>
        <v>-96.25</v>
      </c>
      <c r="F30" s="15" t="b">
        <f aca="false">OR(C30&gt;=MinMover,D30&gt;=MinMover)</f>
        <v>0</v>
      </c>
      <c r="G30" s="0" t="str">
        <f aca="false">IF(AND(F30,E30&gt;0),COUNTIFS($F$2:$F$413,TRUE(),$E$2:$E$413,"&gt;"&amp;E30)+COUNTIFS($F$1:F29,TRUE(),$E$1:E29,E30)+1,"")</f>
        <v/>
      </c>
      <c r="H30" s="0" t="str">
        <f aca="false">IF(AND(F30,E30&lt;0),COUNTIFS($F$2:$F$413,TRUE(),$E$2:$E$413,"&lt;"&amp;E30)+COUNTIFS($F$1:F29,TRUE(),$E$1:E29,E30)+1,"")</f>
        <v/>
      </c>
    </row>
    <row r="31" customFormat="false" ht="15" hidden="false" customHeight="false" outlineLevel="0" collapsed="false">
      <c r="A31" s="0" t="s">
        <v>119</v>
      </c>
      <c r="B31" s="0" t="s">
        <v>120</v>
      </c>
      <c r="C31" s="7" t="n">
        <f aca="false">SUMIFS(Data!$D$2:$D$4985,Data!$A$2:$A$4985,SelectedWeek,Data!$B$2:$B$4985,A31)</f>
        <v>735.8</v>
      </c>
      <c r="D31" s="7" t="n">
        <f aca="false">SUMIFS(Data!$D$2:$D$4985,Data!$A$2:$A$4985,PriorWeek,Data!$B$2:$B$4985,A31)</f>
        <v>2071.47</v>
      </c>
      <c r="E31" s="7" t="n">
        <f aca="false">C31-D31</f>
        <v>-1335.67</v>
      </c>
      <c r="F31" s="15" t="b">
        <f aca="false">OR(C31&gt;=MinMover,D31&gt;=MinMover)</f>
        <v>1</v>
      </c>
      <c r="G31" s="0" t="str">
        <f aca="false">IF(AND(F31,E31&gt;0),COUNTIFS($F$2:$F$413,TRUE(),$E$2:$E$413,"&gt;"&amp;E31)+COUNTIFS($F$1:F30,TRUE(),$E$1:E30,E31)+1,"")</f>
        <v/>
      </c>
      <c r="H31" s="0" t="n">
        <f aca="false">IF(AND(F31,E31&lt;0),COUNTIFS($F$2:$F$413,TRUE(),$E$2:$E$413,"&lt;"&amp;E31)+COUNTIFS($F$1:F30,TRUE(),$E$1:E30,E31)+1,"")</f>
        <v>5</v>
      </c>
    </row>
    <row r="32" customFormat="false" ht="15" hidden="false" customHeight="false" outlineLevel="0" collapsed="false">
      <c r="A32" s="0" t="s">
        <v>121</v>
      </c>
      <c r="B32" s="0" t="s">
        <v>122</v>
      </c>
      <c r="C32" s="7" t="n">
        <f aca="false">SUMIFS(Data!$D$2:$D$4985,Data!$A$2:$A$4985,SelectedWeek,Data!$B$2:$B$4985,A32)</f>
        <v>192.6</v>
      </c>
      <c r="D32" s="7" t="n">
        <f aca="false">SUMIFS(Data!$D$2:$D$4985,Data!$A$2:$A$4985,PriorWeek,Data!$B$2:$B$4985,A32)</f>
        <v>239.63</v>
      </c>
      <c r="E32" s="7" t="n">
        <f aca="false">C32-D32</f>
        <v>-47.03</v>
      </c>
      <c r="F32" s="15" t="b">
        <f aca="false">OR(C32&gt;=MinMover,D32&gt;=MinMover)</f>
        <v>0</v>
      </c>
      <c r="G32" s="0" t="str">
        <f aca="false">IF(AND(F32,E32&gt;0),COUNTIFS($F$2:$F$413,TRUE(),$E$2:$E$413,"&gt;"&amp;E32)+COUNTIFS($F$1:F31,TRUE(),$E$1:E31,E32)+1,"")</f>
        <v/>
      </c>
      <c r="H32" s="0" t="str">
        <f aca="false">IF(AND(F32,E32&lt;0),COUNTIFS($F$2:$F$413,TRUE(),$E$2:$E$413,"&lt;"&amp;E32)+COUNTIFS($F$1:F31,TRUE(),$E$1:E31,E32)+1,"")</f>
        <v/>
      </c>
    </row>
    <row r="33" customFormat="false" ht="15" hidden="false" customHeight="false" outlineLevel="0" collapsed="false">
      <c r="A33" s="0" t="s">
        <v>123</v>
      </c>
      <c r="B33" s="0" t="s">
        <v>124</v>
      </c>
      <c r="C33" s="7" t="n">
        <f aca="false">SUMIFS(Data!$D$2:$D$4985,Data!$A$2:$A$4985,SelectedWeek,Data!$B$2:$B$4985,A33)</f>
        <v>319.08</v>
      </c>
      <c r="D33" s="7" t="n">
        <f aca="false">SUMIFS(Data!$D$2:$D$4985,Data!$A$2:$A$4985,PriorWeek,Data!$B$2:$B$4985,A33)</f>
        <v>104.4</v>
      </c>
      <c r="E33" s="7" t="n">
        <f aca="false">C33-D33</f>
        <v>214.68</v>
      </c>
      <c r="F33" s="15" t="b">
        <f aca="false">OR(C33&gt;=MinMover,D33&gt;=MinMover)</f>
        <v>0</v>
      </c>
      <c r="G33" s="0" t="str">
        <f aca="false">IF(AND(F33,E33&gt;0),COUNTIFS($F$2:$F$413,TRUE(),$E$2:$E$413,"&gt;"&amp;E33)+COUNTIFS($F$1:F32,TRUE(),$E$1:E32,E33)+1,"")</f>
        <v/>
      </c>
      <c r="H33" s="0" t="str">
        <f aca="false">IF(AND(F33,E33&lt;0),COUNTIFS($F$2:$F$413,TRUE(),$E$2:$E$413,"&lt;"&amp;E33)+COUNTIFS($F$1:F32,TRUE(),$E$1:E32,E33)+1,"")</f>
        <v/>
      </c>
    </row>
    <row r="34" customFormat="false" ht="15" hidden="false" customHeight="false" outlineLevel="0" collapsed="false">
      <c r="A34" s="0" t="s">
        <v>125</v>
      </c>
      <c r="B34" s="0" t="s">
        <v>126</v>
      </c>
      <c r="C34" s="7" t="n">
        <f aca="false">SUMIFS(Data!$D$2:$D$4985,Data!$A$2:$A$4985,SelectedWeek,Data!$B$2:$B$4985,A34)</f>
        <v>2417.11</v>
      </c>
      <c r="D34" s="7" t="n">
        <f aca="false">SUMIFS(Data!$D$2:$D$4985,Data!$A$2:$A$4985,PriorWeek,Data!$B$2:$B$4985,A34)</f>
        <v>24.96</v>
      </c>
      <c r="E34" s="7" t="n">
        <f aca="false">C34-D34</f>
        <v>2392.15</v>
      </c>
      <c r="F34" s="15" t="b">
        <f aca="false">OR(C34&gt;=MinMover,D34&gt;=MinMover)</f>
        <v>1</v>
      </c>
      <c r="G34" s="0" t="n">
        <f aca="false">IF(AND(F34,E34&gt;0),COUNTIFS($F$2:$F$413,TRUE(),$E$2:$E$413,"&gt;"&amp;E34)+COUNTIFS($F$1:F33,TRUE(),$E$1:E33,E34)+1,"")</f>
        <v>3</v>
      </c>
      <c r="H34" s="0" t="str">
        <f aca="false">IF(AND(F34,E34&lt;0),COUNTIFS($F$2:$F$413,TRUE(),$E$2:$E$413,"&lt;"&amp;E34)+COUNTIFS($F$1:F33,TRUE(),$E$1:E33,E34)+1,"")</f>
        <v/>
      </c>
    </row>
    <row r="35" customFormat="false" ht="15" hidden="false" customHeight="false" outlineLevel="0" collapsed="false">
      <c r="A35" s="0" t="s">
        <v>127</v>
      </c>
      <c r="B35" s="0" t="s">
        <v>128</v>
      </c>
      <c r="C35" s="7" t="n">
        <f aca="false">SUMIFS(Data!$D$2:$D$4985,Data!$A$2:$A$4985,SelectedWeek,Data!$B$2:$B$4985,A35)</f>
        <v>342.37</v>
      </c>
      <c r="D35" s="7" t="n">
        <f aca="false">SUMIFS(Data!$D$2:$D$4985,Data!$A$2:$A$4985,PriorWeek,Data!$B$2:$B$4985,A35)</f>
        <v>155.1</v>
      </c>
      <c r="E35" s="7" t="n">
        <f aca="false">C35-D35</f>
        <v>187.27</v>
      </c>
      <c r="F35" s="15" t="b">
        <f aca="false">OR(C35&gt;=MinMover,D35&gt;=MinMover)</f>
        <v>0</v>
      </c>
      <c r="G35" s="0" t="str">
        <f aca="false">IF(AND(F35,E35&gt;0),COUNTIFS($F$2:$F$413,TRUE(),$E$2:$E$413,"&gt;"&amp;E35)+COUNTIFS($F$1:F34,TRUE(),$E$1:E34,E35)+1,"")</f>
        <v/>
      </c>
      <c r="H35" s="0" t="str">
        <f aca="false">IF(AND(F35,E35&lt;0),COUNTIFS($F$2:$F$413,TRUE(),$E$2:$E$413,"&lt;"&amp;E35)+COUNTIFS($F$1:F34,TRUE(),$E$1:E34,E35)+1,"")</f>
        <v/>
      </c>
    </row>
    <row r="36" customFormat="false" ht="15" hidden="false" customHeight="false" outlineLevel="0" collapsed="false">
      <c r="A36" s="0" t="s">
        <v>129</v>
      </c>
      <c r="B36" s="0" t="s">
        <v>130</v>
      </c>
      <c r="C36" s="7" t="n">
        <f aca="false">SUMIFS(Data!$D$2:$D$4985,Data!$A$2:$A$4985,SelectedWeek,Data!$B$2:$B$4985,A36)</f>
        <v>1194.79</v>
      </c>
      <c r="D36" s="7" t="n">
        <f aca="false">SUMIFS(Data!$D$2:$D$4985,Data!$A$2:$A$4985,PriorWeek,Data!$B$2:$B$4985,A36)</f>
        <v>53.81</v>
      </c>
      <c r="E36" s="7" t="n">
        <f aca="false">C36-D36</f>
        <v>1140.98</v>
      </c>
      <c r="F36" s="15" t="b">
        <f aca="false">OR(C36&gt;=MinMover,D36&gt;=MinMover)</f>
        <v>1</v>
      </c>
      <c r="G36" s="0" t="n">
        <f aca="false">IF(AND(F36,E36&gt;0),COUNTIFS($F$2:$F$413,TRUE(),$E$2:$E$413,"&gt;"&amp;E36)+COUNTIFS($F$1:F35,TRUE(),$E$1:E35,E36)+1,"")</f>
        <v>12</v>
      </c>
      <c r="H36" s="0" t="str">
        <f aca="false">IF(AND(F36,E36&lt;0),COUNTIFS($F$2:$F$413,TRUE(),$E$2:$E$413,"&lt;"&amp;E36)+COUNTIFS($F$1:F35,TRUE(),$E$1:E35,E36)+1,"")</f>
        <v/>
      </c>
    </row>
    <row r="37" customFormat="false" ht="15" hidden="false" customHeight="false" outlineLevel="0" collapsed="false">
      <c r="A37" s="0" t="s">
        <v>131</v>
      </c>
      <c r="B37" s="0" t="s">
        <v>132</v>
      </c>
      <c r="C37" s="7" t="n">
        <f aca="false">SUMIFS(Data!$D$2:$D$4985,Data!$A$2:$A$4985,SelectedWeek,Data!$B$2:$B$4985,A37)</f>
        <v>925.95</v>
      </c>
      <c r="D37" s="7" t="n">
        <f aca="false">SUMIFS(Data!$D$2:$D$4985,Data!$A$2:$A$4985,PriorWeek,Data!$B$2:$B$4985,A37)</f>
        <v>914.66</v>
      </c>
      <c r="E37" s="7" t="n">
        <f aca="false">C37-D37</f>
        <v>11.2900000000001</v>
      </c>
      <c r="F37" s="15" t="b">
        <f aca="false">OR(C37&gt;=MinMover,D37&gt;=MinMover)</f>
        <v>0</v>
      </c>
      <c r="G37" s="0" t="str">
        <f aca="false">IF(AND(F37,E37&gt;0),COUNTIFS($F$2:$F$413,TRUE(),$E$2:$E$413,"&gt;"&amp;E37)+COUNTIFS($F$1:F36,TRUE(),$E$1:E36,E37)+1,"")</f>
        <v/>
      </c>
      <c r="H37" s="0" t="str">
        <f aca="false">IF(AND(F37,E37&lt;0),COUNTIFS($F$2:$F$413,TRUE(),$E$2:$E$413,"&lt;"&amp;E37)+COUNTIFS($F$1:F36,TRUE(),$E$1:E36,E37)+1,"")</f>
        <v/>
      </c>
    </row>
    <row r="38" customFormat="false" ht="15" hidden="false" customHeight="false" outlineLevel="0" collapsed="false">
      <c r="A38" s="0" t="s">
        <v>133</v>
      </c>
      <c r="B38" s="0" t="s">
        <v>134</v>
      </c>
      <c r="C38" s="7" t="n">
        <f aca="false">SUMIFS(Data!$D$2:$D$4985,Data!$A$2:$A$4985,SelectedWeek,Data!$B$2:$B$4985,A38)</f>
        <v>2009.6</v>
      </c>
      <c r="D38" s="7" t="n">
        <f aca="false">SUMIFS(Data!$D$2:$D$4985,Data!$A$2:$A$4985,PriorWeek,Data!$B$2:$B$4985,A38)</f>
        <v>118.58</v>
      </c>
      <c r="E38" s="7" t="n">
        <f aca="false">C38-D38</f>
        <v>1891.02</v>
      </c>
      <c r="F38" s="15" t="b">
        <f aca="false">OR(C38&gt;=MinMover,D38&gt;=MinMover)</f>
        <v>1</v>
      </c>
      <c r="G38" s="0" t="n">
        <f aca="false">IF(AND(F38,E38&gt;0),COUNTIFS($F$2:$F$413,TRUE(),$E$2:$E$413,"&gt;"&amp;E38)+COUNTIFS($F$1:F37,TRUE(),$E$1:E37,E38)+1,"")</f>
        <v>6</v>
      </c>
      <c r="H38" s="0" t="str">
        <f aca="false">IF(AND(F38,E38&lt;0),COUNTIFS($F$2:$F$413,TRUE(),$E$2:$E$413,"&lt;"&amp;E38)+COUNTIFS($F$1:F37,TRUE(),$E$1:E37,E38)+1,"")</f>
        <v/>
      </c>
    </row>
    <row r="39" customFormat="false" ht="15" hidden="false" customHeight="false" outlineLevel="0" collapsed="false">
      <c r="A39" s="0" t="s">
        <v>135</v>
      </c>
      <c r="B39" s="0" t="s">
        <v>136</v>
      </c>
      <c r="C39" s="7" t="n">
        <f aca="false">SUMIFS(Data!$D$2:$D$4985,Data!$A$2:$A$4985,SelectedWeek,Data!$B$2:$B$4985,A39)</f>
        <v>76.08</v>
      </c>
      <c r="D39" s="7" t="n">
        <f aca="false">SUMIFS(Data!$D$2:$D$4985,Data!$A$2:$A$4985,PriorWeek,Data!$B$2:$B$4985,A39)</f>
        <v>10.06</v>
      </c>
      <c r="E39" s="7" t="n">
        <f aca="false">C39-D39</f>
        <v>66.02</v>
      </c>
      <c r="F39" s="15" t="b">
        <f aca="false">OR(C39&gt;=MinMover,D39&gt;=MinMover)</f>
        <v>0</v>
      </c>
      <c r="G39" s="0" t="str">
        <f aca="false">IF(AND(F39,E39&gt;0),COUNTIFS($F$2:$F$413,TRUE(),$E$2:$E$413,"&gt;"&amp;E39)+COUNTIFS($F$1:F38,TRUE(),$E$1:E38,E39)+1,"")</f>
        <v/>
      </c>
      <c r="H39" s="0" t="str">
        <f aca="false">IF(AND(F39,E39&lt;0),COUNTIFS($F$2:$F$413,TRUE(),$E$2:$E$413,"&lt;"&amp;E39)+COUNTIFS($F$1:F38,TRUE(),$E$1:E38,E39)+1,"")</f>
        <v/>
      </c>
    </row>
    <row r="40" customFormat="false" ht="15" hidden="false" customHeight="false" outlineLevel="0" collapsed="false">
      <c r="A40" s="0" t="s">
        <v>137</v>
      </c>
      <c r="B40" s="0" t="s">
        <v>138</v>
      </c>
      <c r="C40" s="7" t="n">
        <f aca="false">SUMIFS(Data!$D$2:$D$4985,Data!$A$2:$A$4985,SelectedWeek,Data!$B$2:$B$4985,A40)</f>
        <v>458.38</v>
      </c>
      <c r="D40" s="7" t="n">
        <f aca="false">SUMIFS(Data!$D$2:$D$4985,Data!$A$2:$A$4985,PriorWeek,Data!$B$2:$B$4985,A40)</f>
        <v>316.55</v>
      </c>
      <c r="E40" s="7" t="n">
        <f aca="false">C40-D40</f>
        <v>141.83</v>
      </c>
      <c r="F40" s="15" t="b">
        <f aca="false">OR(C40&gt;=MinMover,D40&gt;=MinMover)</f>
        <v>0</v>
      </c>
      <c r="G40" s="0" t="str">
        <f aca="false">IF(AND(F40,E40&gt;0),COUNTIFS($F$2:$F$413,TRUE(),$E$2:$E$413,"&gt;"&amp;E40)+COUNTIFS($F$1:F39,TRUE(),$E$1:E39,E40)+1,"")</f>
        <v/>
      </c>
      <c r="H40" s="0" t="str">
        <f aca="false">IF(AND(F40,E40&lt;0),COUNTIFS($F$2:$F$413,TRUE(),$E$2:$E$413,"&lt;"&amp;E40)+COUNTIFS($F$1:F39,TRUE(),$E$1:E39,E40)+1,"")</f>
        <v/>
      </c>
    </row>
    <row r="41" customFormat="false" ht="15" hidden="false" customHeight="false" outlineLevel="0" collapsed="false">
      <c r="A41" s="0" t="s">
        <v>139</v>
      </c>
      <c r="B41" s="0" t="s">
        <v>140</v>
      </c>
      <c r="C41" s="7" t="n">
        <f aca="false">SUMIFS(Data!$D$2:$D$4985,Data!$A$2:$A$4985,SelectedWeek,Data!$B$2:$B$4985,A41)</f>
        <v>291.38</v>
      </c>
      <c r="D41" s="7" t="n">
        <f aca="false">SUMIFS(Data!$D$2:$D$4985,Data!$A$2:$A$4985,PriorWeek,Data!$B$2:$B$4985,A41)</f>
        <v>241.88</v>
      </c>
      <c r="E41" s="7" t="n">
        <f aca="false">C41-D41</f>
        <v>49.5</v>
      </c>
      <c r="F41" s="15" t="b">
        <f aca="false">OR(C41&gt;=MinMover,D41&gt;=MinMover)</f>
        <v>0</v>
      </c>
      <c r="G41" s="0" t="str">
        <f aca="false">IF(AND(F41,E41&gt;0),COUNTIFS($F$2:$F$413,TRUE(),$E$2:$E$413,"&gt;"&amp;E41)+COUNTIFS($F$1:F40,TRUE(),$E$1:E40,E41)+1,"")</f>
        <v/>
      </c>
      <c r="H41" s="0" t="str">
        <f aca="false">IF(AND(F41,E41&lt;0),COUNTIFS($F$2:$F$413,TRUE(),$E$2:$E$413,"&lt;"&amp;E41)+COUNTIFS($F$1:F40,TRUE(),$E$1:E40,E41)+1,"")</f>
        <v/>
      </c>
    </row>
    <row r="42" customFormat="false" ht="15" hidden="false" customHeight="false" outlineLevel="0" collapsed="false">
      <c r="A42" s="0" t="s">
        <v>141</v>
      </c>
      <c r="B42" s="0" t="s">
        <v>142</v>
      </c>
      <c r="C42" s="7" t="n">
        <f aca="false">SUMIFS(Data!$D$2:$D$4985,Data!$A$2:$A$4985,SelectedWeek,Data!$B$2:$B$4985,A42)</f>
        <v>151.03</v>
      </c>
      <c r="D42" s="7" t="n">
        <f aca="false">SUMIFS(Data!$D$2:$D$4985,Data!$A$2:$A$4985,PriorWeek,Data!$B$2:$B$4985,A42)</f>
        <v>220.41</v>
      </c>
      <c r="E42" s="7" t="n">
        <f aca="false">C42-D42</f>
        <v>-69.38</v>
      </c>
      <c r="F42" s="15" t="b">
        <f aca="false">OR(C42&gt;=MinMover,D42&gt;=MinMover)</f>
        <v>0</v>
      </c>
      <c r="G42" s="0" t="str">
        <f aca="false">IF(AND(F42,E42&gt;0),COUNTIFS($F$2:$F$413,TRUE(),$E$2:$E$413,"&gt;"&amp;E42)+COUNTIFS($F$1:F41,TRUE(),$E$1:E41,E42)+1,"")</f>
        <v/>
      </c>
      <c r="H42" s="0" t="str">
        <f aca="false">IF(AND(F42,E42&lt;0),COUNTIFS($F$2:$F$413,TRUE(),$E$2:$E$413,"&lt;"&amp;E42)+COUNTIFS($F$1:F41,TRUE(),$E$1:E41,E42)+1,"")</f>
        <v/>
      </c>
    </row>
    <row r="43" customFormat="false" ht="15" hidden="false" customHeight="false" outlineLevel="0" collapsed="false">
      <c r="A43" s="0" t="s">
        <v>143</v>
      </c>
      <c r="B43" s="0" t="s">
        <v>144</v>
      </c>
      <c r="C43" s="7" t="n">
        <f aca="false">SUMIFS(Data!$D$2:$D$4985,Data!$A$2:$A$4985,SelectedWeek,Data!$B$2:$B$4985,A43)</f>
        <v>624.4</v>
      </c>
      <c r="D43" s="7" t="n">
        <f aca="false">SUMIFS(Data!$D$2:$D$4985,Data!$A$2:$A$4985,PriorWeek,Data!$B$2:$B$4985,A43)</f>
        <v>365.95</v>
      </c>
      <c r="E43" s="7" t="n">
        <f aca="false">C43-D43</f>
        <v>258.45</v>
      </c>
      <c r="F43" s="15" t="b">
        <f aca="false">OR(C43&gt;=MinMover,D43&gt;=MinMover)</f>
        <v>0</v>
      </c>
      <c r="G43" s="0" t="str">
        <f aca="false">IF(AND(F43,E43&gt;0),COUNTIFS($F$2:$F$413,TRUE(),$E$2:$E$413,"&gt;"&amp;E43)+COUNTIFS($F$1:F42,TRUE(),$E$1:E42,E43)+1,"")</f>
        <v/>
      </c>
      <c r="H43" s="0" t="str">
        <f aca="false">IF(AND(F43,E43&lt;0),COUNTIFS($F$2:$F$413,TRUE(),$E$2:$E$413,"&lt;"&amp;E43)+COUNTIFS($F$1:F42,TRUE(),$E$1:E42,E43)+1,"")</f>
        <v/>
      </c>
    </row>
    <row r="44" customFormat="false" ht="15" hidden="false" customHeight="false" outlineLevel="0" collapsed="false">
      <c r="A44" s="0" t="s">
        <v>145</v>
      </c>
      <c r="B44" s="0" t="s">
        <v>146</v>
      </c>
      <c r="C44" s="7" t="n">
        <f aca="false">SUMIFS(Data!$D$2:$D$4985,Data!$A$2:$A$4985,SelectedWeek,Data!$B$2:$B$4985,A44)</f>
        <v>1112.3</v>
      </c>
      <c r="D44" s="7" t="n">
        <f aca="false">SUMIFS(Data!$D$2:$D$4985,Data!$A$2:$A$4985,PriorWeek,Data!$B$2:$B$4985,A44)</f>
        <v>839.84</v>
      </c>
      <c r="E44" s="7" t="n">
        <f aca="false">C44-D44</f>
        <v>272.46</v>
      </c>
      <c r="F44" s="15" t="b">
        <f aca="false">OR(C44&gt;=MinMover,D44&gt;=MinMover)</f>
        <v>1</v>
      </c>
      <c r="G44" s="0" t="n">
        <f aca="false">IF(AND(F44,E44&gt;0),COUNTIFS($F$2:$F$413,TRUE(),$E$2:$E$413,"&gt;"&amp;E44)+COUNTIFS($F$1:F43,TRUE(),$E$1:E43,E44)+1,"")</f>
        <v>34</v>
      </c>
      <c r="H44" s="0" t="str">
        <f aca="false">IF(AND(F44,E44&lt;0),COUNTIFS($F$2:$F$413,TRUE(),$E$2:$E$413,"&lt;"&amp;E44)+COUNTIFS($F$1:F43,TRUE(),$E$1:E43,E44)+1,"")</f>
        <v/>
      </c>
    </row>
    <row r="45" customFormat="false" ht="15" hidden="false" customHeight="false" outlineLevel="0" collapsed="false">
      <c r="A45" s="0" t="s">
        <v>147</v>
      </c>
      <c r="B45" s="0" t="s">
        <v>148</v>
      </c>
      <c r="C45" s="7" t="n">
        <f aca="false">SUMIFS(Data!$D$2:$D$4985,Data!$A$2:$A$4985,SelectedWeek,Data!$B$2:$B$4985,A45)</f>
        <v>557.87</v>
      </c>
      <c r="D45" s="7" t="n">
        <f aca="false">SUMIFS(Data!$D$2:$D$4985,Data!$A$2:$A$4985,PriorWeek,Data!$B$2:$B$4985,A45)</f>
        <v>579.34</v>
      </c>
      <c r="E45" s="7" t="n">
        <f aca="false">C45-D45</f>
        <v>-21.47</v>
      </c>
      <c r="F45" s="15" t="b">
        <f aca="false">OR(C45&gt;=MinMover,D45&gt;=MinMover)</f>
        <v>0</v>
      </c>
      <c r="G45" s="0" t="str">
        <f aca="false">IF(AND(F45,E45&gt;0),COUNTIFS($F$2:$F$413,TRUE(),$E$2:$E$413,"&gt;"&amp;E45)+COUNTIFS($F$1:F44,TRUE(),$E$1:E44,E45)+1,"")</f>
        <v/>
      </c>
      <c r="H45" s="0" t="str">
        <f aca="false">IF(AND(F45,E45&lt;0),COUNTIFS($F$2:$F$413,TRUE(),$E$2:$E$413,"&lt;"&amp;E45)+COUNTIFS($F$1:F44,TRUE(),$E$1:E44,E45)+1,"")</f>
        <v/>
      </c>
    </row>
    <row r="46" customFormat="false" ht="15" hidden="false" customHeight="false" outlineLevel="0" collapsed="false">
      <c r="A46" s="0" t="s">
        <v>149</v>
      </c>
      <c r="B46" s="0" t="s">
        <v>150</v>
      </c>
      <c r="C46" s="7" t="n">
        <f aca="false">SUMIFS(Data!$D$2:$D$4985,Data!$A$2:$A$4985,SelectedWeek,Data!$B$2:$B$4985,A46)</f>
        <v>362.2</v>
      </c>
      <c r="D46" s="7" t="n">
        <f aca="false">SUMIFS(Data!$D$2:$D$4985,Data!$A$2:$A$4985,PriorWeek,Data!$B$2:$B$4985,A46)</f>
        <v>480.31</v>
      </c>
      <c r="E46" s="7" t="n">
        <f aca="false">C46-D46</f>
        <v>-118.11</v>
      </c>
      <c r="F46" s="15" t="b">
        <f aca="false">OR(C46&gt;=MinMover,D46&gt;=MinMover)</f>
        <v>0</v>
      </c>
      <c r="G46" s="0" t="str">
        <f aca="false">IF(AND(F46,E46&gt;0),COUNTIFS($F$2:$F$413,TRUE(),$E$2:$E$413,"&gt;"&amp;E46)+COUNTIFS($F$1:F45,TRUE(),$E$1:E45,E46)+1,"")</f>
        <v/>
      </c>
      <c r="H46" s="0" t="str">
        <f aca="false">IF(AND(F46,E46&lt;0),COUNTIFS($F$2:$F$413,TRUE(),$E$2:$E$413,"&lt;"&amp;E46)+COUNTIFS($F$1:F45,TRUE(),$E$1:E45,E46)+1,"")</f>
        <v/>
      </c>
    </row>
    <row r="47" customFormat="false" ht="15" hidden="false" customHeight="false" outlineLevel="0" collapsed="false">
      <c r="A47" s="0" t="s">
        <v>151</v>
      </c>
      <c r="B47" s="0" t="s">
        <v>152</v>
      </c>
      <c r="C47" s="7" t="n">
        <f aca="false">SUMIFS(Data!$D$2:$D$4985,Data!$A$2:$A$4985,SelectedWeek,Data!$B$2:$B$4985,A47)</f>
        <v>530.54</v>
      </c>
      <c r="D47" s="7" t="n">
        <f aca="false">SUMIFS(Data!$D$2:$D$4985,Data!$A$2:$A$4985,PriorWeek,Data!$B$2:$B$4985,A47)</f>
        <v>786.19</v>
      </c>
      <c r="E47" s="7" t="n">
        <f aca="false">C47-D47</f>
        <v>-255.65</v>
      </c>
      <c r="F47" s="15" t="b">
        <f aca="false">OR(C47&gt;=MinMover,D47&gt;=MinMover)</f>
        <v>0</v>
      </c>
      <c r="G47" s="0" t="str">
        <f aca="false">IF(AND(F47,E47&gt;0),COUNTIFS($F$2:$F$413,TRUE(),$E$2:$E$413,"&gt;"&amp;E47)+COUNTIFS($F$1:F46,TRUE(),$E$1:E46,E47)+1,"")</f>
        <v/>
      </c>
      <c r="H47" s="0" t="str">
        <f aca="false">IF(AND(F47,E47&lt;0),COUNTIFS($F$2:$F$413,TRUE(),$E$2:$E$413,"&lt;"&amp;E47)+COUNTIFS($F$1:F46,TRUE(),$E$1:E46,E47)+1,"")</f>
        <v/>
      </c>
    </row>
    <row r="48" customFormat="false" ht="15" hidden="false" customHeight="false" outlineLevel="0" collapsed="false">
      <c r="A48" s="0" t="s">
        <v>153</v>
      </c>
      <c r="B48" s="0" t="s">
        <v>154</v>
      </c>
      <c r="C48" s="7" t="n">
        <f aca="false">SUMIFS(Data!$D$2:$D$4985,Data!$A$2:$A$4985,SelectedWeek,Data!$B$2:$B$4985,A48)</f>
        <v>203.67</v>
      </c>
      <c r="D48" s="7" t="n">
        <f aca="false">SUMIFS(Data!$D$2:$D$4985,Data!$A$2:$A$4985,PriorWeek,Data!$B$2:$B$4985,A48)</f>
        <v>841.76</v>
      </c>
      <c r="E48" s="7" t="n">
        <f aca="false">C48-D48</f>
        <v>-638.09</v>
      </c>
      <c r="F48" s="15" t="b">
        <f aca="false">OR(C48&gt;=MinMover,D48&gt;=MinMover)</f>
        <v>0</v>
      </c>
      <c r="G48" s="0" t="str">
        <f aca="false">IF(AND(F48,E48&gt;0),COUNTIFS($F$2:$F$413,TRUE(),$E$2:$E$413,"&gt;"&amp;E48)+COUNTIFS($F$1:F47,TRUE(),$E$1:E47,E48)+1,"")</f>
        <v/>
      </c>
      <c r="H48" s="0" t="str">
        <f aca="false">IF(AND(F48,E48&lt;0),COUNTIFS($F$2:$F$413,TRUE(),$E$2:$E$413,"&lt;"&amp;E48)+COUNTIFS($F$1:F47,TRUE(),$E$1:E47,E48)+1,"")</f>
        <v/>
      </c>
    </row>
    <row r="49" customFormat="false" ht="15" hidden="false" customHeight="false" outlineLevel="0" collapsed="false">
      <c r="A49" s="0" t="s">
        <v>155</v>
      </c>
      <c r="B49" s="0" t="s">
        <v>156</v>
      </c>
      <c r="C49" s="7" t="n">
        <f aca="false">SUMIFS(Data!$D$2:$D$4985,Data!$A$2:$A$4985,SelectedWeek,Data!$B$2:$B$4985,A49)</f>
        <v>193.84</v>
      </c>
      <c r="D49" s="7" t="n">
        <f aca="false">SUMIFS(Data!$D$2:$D$4985,Data!$A$2:$A$4985,PriorWeek,Data!$B$2:$B$4985,A49)</f>
        <v>620.78</v>
      </c>
      <c r="E49" s="7" t="n">
        <f aca="false">C49-D49</f>
        <v>-426.94</v>
      </c>
      <c r="F49" s="15" t="b">
        <f aca="false">OR(C49&gt;=MinMover,D49&gt;=MinMover)</f>
        <v>0</v>
      </c>
      <c r="G49" s="0" t="str">
        <f aca="false">IF(AND(F49,E49&gt;0),COUNTIFS($F$2:$F$413,TRUE(),$E$2:$E$413,"&gt;"&amp;E49)+COUNTIFS($F$1:F48,TRUE(),$E$1:E48,E49)+1,"")</f>
        <v/>
      </c>
      <c r="H49" s="0" t="str">
        <f aca="false">IF(AND(F49,E49&lt;0),COUNTIFS($F$2:$F$413,TRUE(),$E$2:$E$413,"&lt;"&amp;E49)+COUNTIFS($F$1:F48,TRUE(),$E$1:E48,E49)+1,"")</f>
        <v/>
      </c>
    </row>
    <row r="50" customFormat="false" ht="15" hidden="false" customHeight="false" outlineLevel="0" collapsed="false">
      <c r="A50" s="0" t="s">
        <v>157</v>
      </c>
      <c r="B50" s="0" t="s">
        <v>158</v>
      </c>
      <c r="C50" s="7" t="n">
        <f aca="false">SUMIFS(Data!$D$2:$D$4985,Data!$A$2:$A$4985,SelectedWeek,Data!$B$2:$B$4985,A50)</f>
        <v>96.9</v>
      </c>
      <c r="D50" s="7" t="n">
        <f aca="false">SUMIFS(Data!$D$2:$D$4985,Data!$A$2:$A$4985,PriorWeek,Data!$B$2:$B$4985,A50)</f>
        <v>74.85</v>
      </c>
      <c r="E50" s="7" t="n">
        <f aca="false">C50-D50</f>
        <v>22.05</v>
      </c>
      <c r="F50" s="15" t="b">
        <f aca="false">OR(C50&gt;=MinMover,D50&gt;=MinMover)</f>
        <v>0</v>
      </c>
      <c r="G50" s="0" t="str">
        <f aca="false">IF(AND(F50,E50&gt;0),COUNTIFS($F$2:$F$413,TRUE(),$E$2:$E$413,"&gt;"&amp;E50)+COUNTIFS($F$1:F49,TRUE(),$E$1:E49,E50)+1,"")</f>
        <v/>
      </c>
      <c r="H50" s="0" t="str">
        <f aca="false">IF(AND(F50,E50&lt;0),COUNTIFS($F$2:$F$413,TRUE(),$E$2:$E$413,"&lt;"&amp;E50)+COUNTIFS($F$1:F49,TRUE(),$E$1:E49,E50)+1,"")</f>
        <v/>
      </c>
    </row>
    <row r="51" customFormat="false" ht="15" hidden="false" customHeight="false" outlineLevel="0" collapsed="false">
      <c r="A51" s="0" t="s">
        <v>159</v>
      </c>
      <c r="B51" s="0" t="s">
        <v>160</v>
      </c>
      <c r="C51" s="7" t="n">
        <f aca="false">SUMIFS(Data!$D$2:$D$4985,Data!$A$2:$A$4985,SelectedWeek,Data!$B$2:$B$4985,A51)</f>
        <v>127.5</v>
      </c>
      <c r="D51" s="7" t="n">
        <f aca="false">SUMIFS(Data!$D$2:$D$4985,Data!$A$2:$A$4985,PriorWeek,Data!$B$2:$B$4985,A51)</f>
        <v>124.95</v>
      </c>
      <c r="E51" s="7" t="n">
        <f aca="false">C51-D51</f>
        <v>2.55</v>
      </c>
      <c r="F51" s="15" t="b">
        <f aca="false">OR(C51&gt;=MinMover,D51&gt;=MinMover)</f>
        <v>0</v>
      </c>
      <c r="G51" s="0" t="str">
        <f aca="false">IF(AND(F51,E51&gt;0),COUNTIFS($F$2:$F$413,TRUE(),$E$2:$E$413,"&gt;"&amp;E51)+COUNTIFS($F$1:F50,TRUE(),$E$1:E50,E51)+1,"")</f>
        <v/>
      </c>
      <c r="H51" s="0" t="str">
        <f aca="false">IF(AND(F51,E51&lt;0),COUNTIFS($F$2:$F$413,TRUE(),$E$2:$E$413,"&lt;"&amp;E51)+COUNTIFS($F$1:F50,TRUE(),$E$1:E50,E51)+1,"")</f>
        <v/>
      </c>
    </row>
    <row r="52" customFormat="false" ht="15" hidden="false" customHeight="false" outlineLevel="0" collapsed="false">
      <c r="A52" s="0" t="s">
        <v>161</v>
      </c>
      <c r="B52" s="0" t="s">
        <v>162</v>
      </c>
      <c r="C52" s="7" t="n">
        <f aca="false">SUMIFS(Data!$D$2:$D$4985,Data!$A$2:$A$4985,SelectedWeek,Data!$B$2:$B$4985,A52)</f>
        <v>0</v>
      </c>
      <c r="D52" s="7" t="n">
        <f aca="false">SUMIFS(Data!$D$2:$D$4985,Data!$A$2:$A$4985,PriorWeek,Data!$B$2:$B$4985,A52)</f>
        <v>62.5</v>
      </c>
      <c r="E52" s="7" t="n">
        <f aca="false">C52-D52</f>
        <v>-62.5</v>
      </c>
      <c r="F52" s="15" t="b">
        <f aca="false">OR(C52&gt;=MinMover,D52&gt;=MinMover)</f>
        <v>0</v>
      </c>
      <c r="G52" s="0" t="str">
        <f aca="false">IF(AND(F52,E52&gt;0),COUNTIFS($F$2:$F$413,TRUE(),$E$2:$E$413,"&gt;"&amp;E52)+COUNTIFS($F$1:F51,TRUE(),$E$1:E51,E52)+1,"")</f>
        <v/>
      </c>
      <c r="H52" s="0" t="str">
        <f aca="false">IF(AND(F52,E52&lt;0),COUNTIFS($F$2:$F$413,TRUE(),$E$2:$E$413,"&lt;"&amp;E52)+COUNTIFS($F$1:F51,TRUE(),$E$1:E51,E52)+1,"")</f>
        <v/>
      </c>
    </row>
    <row r="53" customFormat="false" ht="15" hidden="false" customHeight="false" outlineLevel="0" collapsed="false">
      <c r="A53" s="0" t="s">
        <v>163</v>
      </c>
      <c r="B53" s="0" t="s">
        <v>164</v>
      </c>
      <c r="C53" s="7" t="n">
        <f aca="false">SUMIFS(Data!$D$2:$D$4985,Data!$A$2:$A$4985,SelectedWeek,Data!$B$2:$B$4985,A53)</f>
        <v>79.66</v>
      </c>
      <c r="D53" s="7" t="n">
        <f aca="false">SUMIFS(Data!$D$2:$D$4985,Data!$A$2:$A$4985,PriorWeek,Data!$B$2:$B$4985,A53)</f>
        <v>99.5</v>
      </c>
      <c r="E53" s="7" t="n">
        <f aca="false">C53-D53</f>
        <v>-19.84</v>
      </c>
      <c r="F53" s="15" t="b">
        <f aca="false">OR(C53&gt;=MinMover,D53&gt;=MinMover)</f>
        <v>0</v>
      </c>
      <c r="G53" s="0" t="str">
        <f aca="false">IF(AND(F53,E53&gt;0),COUNTIFS($F$2:$F$413,TRUE(),$E$2:$E$413,"&gt;"&amp;E53)+COUNTIFS($F$1:F52,TRUE(),$E$1:E52,E53)+1,"")</f>
        <v/>
      </c>
      <c r="H53" s="0" t="str">
        <f aca="false">IF(AND(F53,E53&lt;0),COUNTIFS($F$2:$F$413,TRUE(),$E$2:$E$413,"&lt;"&amp;E53)+COUNTIFS($F$1:F52,TRUE(),$E$1:E52,E53)+1,"")</f>
        <v/>
      </c>
    </row>
    <row r="54" customFormat="false" ht="15" hidden="false" customHeight="false" outlineLevel="0" collapsed="false">
      <c r="A54" s="0" t="s">
        <v>165</v>
      </c>
      <c r="B54" s="0" t="s">
        <v>166</v>
      </c>
      <c r="C54" s="7" t="n">
        <f aca="false">SUMIFS(Data!$D$2:$D$4985,Data!$A$2:$A$4985,SelectedWeek,Data!$B$2:$B$4985,A54)</f>
        <v>705.86</v>
      </c>
      <c r="D54" s="7" t="n">
        <f aca="false">SUMIFS(Data!$D$2:$D$4985,Data!$A$2:$A$4985,PriorWeek,Data!$B$2:$B$4985,A54)</f>
        <v>582.29</v>
      </c>
      <c r="E54" s="7" t="n">
        <f aca="false">C54-D54</f>
        <v>123.57</v>
      </c>
      <c r="F54" s="15" t="b">
        <f aca="false">OR(C54&gt;=MinMover,D54&gt;=MinMover)</f>
        <v>0</v>
      </c>
      <c r="G54" s="0" t="str">
        <f aca="false">IF(AND(F54,E54&gt;0),COUNTIFS($F$2:$F$413,TRUE(),$E$2:$E$413,"&gt;"&amp;E54)+COUNTIFS($F$1:F53,TRUE(),$E$1:E53,E54)+1,"")</f>
        <v/>
      </c>
      <c r="H54" s="0" t="str">
        <f aca="false">IF(AND(F54,E54&lt;0),COUNTIFS($F$2:$F$413,TRUE(),$E$2:$E$413,"&lt;"&amp;E54)+COUNTIFS($F$1:F53,TRUE(),$E$1:E53,E54)+1,"")</f>
        <v/>
      </c>
    </row>
    <row r="55" customFormat="false" ht="15" hidden="false" customHeight="false" outlineLevel="0" collapsed="false">
      <c r="A55" s="0" t="s">
        <v>167</v>
      </c>
      <c r="B55" s="0" t="s">
        <v>168</v>
      </c>
      <c r="C55" s="7" t="n">
        <f aca="false">SUMIFS(Data!$D$2:$D$4985,Data!$A$2:$A$4985,SelectedWeek,Data!$B$2:$B$4985,A55)</f>
        <v>792.79</v>
      </c>
      <c r="D55" s="7" t="n">
        <f aca="false">SUMIFS(Data!$D$2:$D$4985,Data!$A$2:$A$4985,PriorWeek,Data!$B$2:$B$4985,A55)</f>
        <v>864.14</v>
      </c>
      <c r="E55" s="7" t="n">
        <f aca="false">C55-D55</f>
        <v>-71.35</v>
      </c>
      <c r="F55" s="15" t="b">
        <f aca="false">OR(C55&gt;=MinMover,D55&gt;=MinMover)</f>
        <v>0</v>
      </c>
      <c r="G55" s="0" t="str">
        <f aca="false">IF(AND(F55,E55&gt;0),COUNTIFS($F$2:$F$413,TRUE(),$E$2:$E$413,"&gt;"&amp;E55)+COUNTIFS($F$1:F54,TRUE(),$E$1:E54,E55)+1,"")</f>
        <v/>
      </c>
      <c r="H55" s="0" t="str">
        <f aca="false">IF(AND(F55,E55&lt;0),COUNTIFS($F$2:$F$413,TRUE(),$E$2:$E$413,"&lt;"&amp;E55)+COUNTIFS($F$1:F54,TRUE(),$E$1:E54,E55)+1,"")</f>
        <v/>
      </c>
    </row>
    <row r="56" customFormat="false" ht="15" hidden="false" customHeight="false" outlineLevel="0" collapsed="false">
      <c r="A56" s="0" t="s">
        <v>169</v>
      </c>
      <c r="B56" s="0" t="s">
        <v>170</v>
      </c>
      <c r="C56" s="7" t="n">
        <f aca="false">SUMIFS(Data!$D$2:$D$4985,Data!$A$2:$A$4985,SelectedWeek,Data!$B$2:$B$4985,A56)</f>
        <v>212.5</v>
      </c>
      <c r="D56" s="7" t="n">
        <f aca="false">SUMIFS(Data!$D$2:$D$4985,Data!$A$2:$A$4985,PriorWeek,Data!$B$2:$B$4985,A56)</f>
        <v>193.75</v>
      </c>
      <c r="E56" s="7" t="n">
        <f aca="false">C56-D56</f>
        <v>18.75</v>
      </c>
      <c r="F56" s="15" t="b">
        <f aca="false">OR(C56&gt;=MinMover,D56&gt;=MinMover)</f>
        <v>0</v>
      </c>
      <c r="G56" s="0" t="str">
        <f aca="false">IF(AND(F56,E56&gt;0),COUNTIFS($F$2:$F$413,TRUE(),$E$2:$E$413,"&gt;"&amp;E56)+COUNTIFS($F$1:F55,TRUE(),$E$1:E55,E56)+1,"")</f>
        <v/>
      </c>
      <c r="H56" s="0" t="str">
        <f aca="false">IF(AND(F56,E56&lt;0),COUNTIFS($F$2:$F$413,TRUE(),$E$2:$E$413,"&lt;"&amp;E56)+COUNTIFS($F$1:F55,TRUE(),$E$1:E55,E56)+1,"")</f>
        <v/>
      </c>
    </row>
    <row r="57" customFormat="false" ht="15" hidden="false" customHeight="false" outlineLevel="0" collapsed="false">
      <c r="A57" s="0" t="s">
        <v>171</v>
      </c>
      <c r="B57" s="0" t="s">
        <v>172</v>
      </c>
      <c r="C57" s="7" t="n">
        <f aca="false">SUMIFS(Data!$D$2:$D$4985,Data!$A$2:$A$4985,SelectedWeek,Data!$B$2:$B$4985,A57)</f>
        <v>795.87</v>
      </c>
      <c r="D57" s="7" t="n">
        <f aca="false">SUMIFS(Data!$D$2:$D$4985,Data!$A$2:$A$4985,PriorWeek,Data!$B$2:$B$4985,A57)</f>
        <v>246.07</v>
      </c>
      <c r="E57" s="7" t="n">
        <f aca="false">C57-D57</f>
        <v>549.8</v>
      </c>
      <c r="F57" s="15" t="b">
        <f aca="false">OR(C57&gt;=MinMover,D57&gt;=MinMover)</f>
        <v>0</v>
      </c>
      <c r="G57" s="0" t="str">
        <f aca="false">IF(AND(F57,E57&gt;0),COUNTIFS($F$2:$F$413,TRUE(),$E$2:$E$413,"&gt;"&amp;E57)+COUNTIFS($F$1:F56,TRUE(),$E$1:E56,E57)+1,"")</f>
        <v/>
      </c>
      <c r="H57" s="0" t="str">
        <f aca="false">IF(AND(F57,E57&lt;0),COUNTIFS($F$2:$F$413,TRUE(),$E$2:$E$413,"&lt;"&amp;E57)+COUNTIFS($F$1:F56,TRUE(),$E$1:E56,E57)+1,"")</f>
        <v/>
      </c>
    </row>
    <row r="58" customFormat="false" ht="15" hidden="false" customHeight="false" outlineLevel="0" collapsed="false">
      <c r="A58" s="0" t="s">
        <v>173</v>
      </c>
      <c r="B58" s="0" t="s">
        <v>174</v>
      </c>
      <c r="C58" s="7" t="n">
        <f aca="false">SUMIFS(Data!$D$2:$D$4985,Data!$A$2:$A$4985,SelectedWeek,Data!$B$2:$B$4985,A58)</f>
        <v>580.92</v>
      </c>
      <c r="D58" s="7" t="n">
        <f aca="false">SUMIFS(Data!$D$2:$D$4985,Data!$A$2:$A$4985,PriorWeek,Data!$B$2:$B$4985,A58)</f>
        <v>392.16</v>
      </c>
      <c r="E58" s="7" t="n">
        <f aca="false">C58-D58</f>
        <v>188.76</v>
      </c>
      <c r="F58" s="15" t="b">
        <f aca="false">OR(C58&gt;=MinMover,D58&gt;=MinMover)</f>
        <v>0</v>
      </c>
      <c r="G58" s="0" t="str">
        <f aca="false">IF(AND(F58,E58&gt;0),COUNTIFS($F$2:$F$413,TRUE(),$E$2:$E$413,"&gt;"&amp;E58)+COUNTIFS($F$1:F57,TRUE(),$E$1:E57,E58)+1,"")</f>
        <v/>
      </c>
      <c r="H58" s="0" t="str">
        <f aca="false">IF(AND(F58,E58&lt;0),COUNTIFS($F$2:$F$413,TRUE(),$E$2:$E$413,"&lt;"&amp;E58)+COUNTIFS($F$1:F57,TRUE(),$E$1:E57,E58)+1,"")</f>
        <v/>
      </c>
    </row>
    <row r="59" customFormat="false" ht="15" hidden="false" customHeight="false" outlineLevel="0" collapsed="false">
      <c r="A59" s="0" t="s">
        <v>175</v>
      </c>
      <c r="B59" s="0" t="s">
        <v>176</v>
      </c>
      <c r="C59" s="7" t="n">
        <f aca="false">SUMIFS(Data!$D$2:$D$4985,Data!$A$2:$A$4985,SelectedWeek,Data!$B$2:$B$4985,A59)</f>
        <v>276.5</v>
      </c>
      <c r="D59" s="7" t="n">
        <f aca="false">SUMIFS(Data!$D$2:$D$4985,Data!$A$2:$A$4985,PriorWeek,Data!$B$2:$B$4985,A59)</f>
        <v>336.5</v>
      </c>
      <c r="E59" s="7" t="n">
        <f aca="false">C59-D59</f>
        <v>-60</v>
      </c>
      <c r="F59" s="15" t="b">
        <f aca="false">OR(C59&gt;=MinMover,D59&gt;=MinMover)</f>
        <v>0</v>
      </c>
      <c r="G59" s="0" t="str">
        <f aca="false">IF(AND(F59,E59&gt;0),COUNTIFS($F$2:$F$413,TRUE(),$E$2:$E$413,"&gt;"&amp;E59)+COUNTIFS($F$1:F58,TRUE(),$E$1:E58,E59)+1,"")</f>
        <v/>
      </c>
      <c r="H59" s="0" t="str">
        <f aca="false">IF(AND(F59,E59&lt;0),COUNTIFS($F$2:$F$413,TRUE(),$E$2:$E$413,"&lt;"&amp;E59)+COUNTIFS($F$1:F58,TRUE(),$E$1:E58,E59)+1,"")</f>
        <v/>
      </c>
    </row>
    <row r="60" customFormat="false" ht="15" hidden="false" customHeight="false" outlineLevel="0" collapsed="false">
      <c r="A60" s="0" t="s">
        <v>177</v>
      </c>
      <c r="B60" s="0" t="s">
        <v>178</v>
      </c>
      <c r="C60" s="7" t="n">
        <f aca="false">SUMIFS(Data!$D$2:$D$4985,Data!$A$2:$A$4985,SelectedWeek,Data!$B$2:$B$4985,A60)</f>
        <v>587.82</v>
      </c>
      <c r="D60" s="7" t="n">
        <f aca="false">SUMIFS(Data!$D$2:$D$4985,Data!$A$2:$A$4985,PriorWeek,Data!$B$2:$B$4985,A60)</f>
        <v>742.35</v>
      </c>
      <c r="E60" s="7" t="n">
        <f aca="false">C60-D60</f>
        <v>-154.53</v>
      </c>
      <c r="F60" s="15" t="b">
        <f aca="false">OR(C60&gt;=MinMover,D60&gt;=MinMover)</f>
        <v>0</v>
      </c>
      <c r="G60" s="0" t="str">
        <f aca="false">IF(AND(F60,E60&gt;0),COUNTIFS($F$2:$F$413,TRUE(),$E$2:$E$413,"&gt;"&amp;E60)+COUNTIFS($F$1:F59,TRUE(),$E$1:E59,E60)+1,"")</f>
        <v/>
      </c>
      <c r="H60" s="0" t="str">
        <f aca="false">IF(AND(F60,E60&lt;0),COUNTIFS($F$2:$F$413,TRUE(),$E$2:$E$413,"&lt;"&amp;E60)+COUNTIFS($F$1:F59,TRUE(),$E$1:E59,E60)+1,"")</f>
        <v/>
      </c>
    </row>
    <row r="61" customFormat="false" ht="15" hidden="false" customHeight="false" outlineLevel="0" collapsed="false">
      <c r="A61" s="0" t="s">
        <v>179</v>
      </c>
      <c r="B61" s="0" t="s">
        <v>180</v>
      </c>
      <c r="C61" s="7" t="n">
        <f aca="false">SUMIFS(Data!$D$2:$D$4985,Data!$A$2:$A$4985,SelectedWeek,Data!$B$2:$B$4985,A61)</f>
        <v>5.79</v>
      </c>
      <c r="D61" s="7" t="n">
        <f aca="false">SUMIFS(Data!$D$2:$D$4985,Data!$A$2:$A$4985,PriorWeek,Data!$B$2:$B$4985,A61)</f>
        <v>101.4</v>
      </c>
      <c r="E61" s="7" t="n">
        <f aca="false">C61-D61</f>
        <v>-95.61</v>
      </c>
      <c r="F61" s="15" t="b">
        <f aca="false">OR(C61&gt;=MinMover,D61&gt;=MinMover)</f>
        <v>0</v>
      </c>
      <c r="G61" s="0" t="str">
        <f aca="false">IF(AND(F61,E61&gt;0),COUNTIFS($F$2:$F$413,TRUE(),$E$2:$E$413,"&gt;"&amp;E61)+COUNTIFS($F$1:F60,TRUE(),$E$1:E60,E61)+1,"")</f>
        <v/>
      </c>
      <c r="H61" s="0" t="str">
        <f aca="false">IF(AND(F61,E61&lt;0),COUNTIFS($F$2:$F$413,TRUE(),$E$2:$E$413,"&lt;"&amp;E61)+COUNTIFS($F$1:F60,TRUE(),$E$1:E60,E61)+1,"")</f>
        <v/>
      </c>
    </row>
    <row r="62" customFormat="false" ht="15" hidden="false" customHeight="false" outlineLevel="0" collapsed="false">
      <c r="A62" s="0" t="s">
        <v>181</v>
      </c>
      <c r="B62" s="0" t="s">
        <v>182</v>
      </c>
      <c r="C62" s="7" t="n">
        <f aca="false">SUMIFS(Data!$D$2:$D$4985,Data!$A$2:$A$4985,SelectedWeek,Data!$B$2:$B$4985,A62)</f>
        <v>160.45</v>
      </c>
      <c r="D62" s="7" t="n">
        <f aca="false">SUMIFS(Data!$D$2:$D$4985,Data!$A$2:$A$4985,PriorWeek,Data!$B$2:$B$4985,A62)</f>
        <v>115.45</v>
      </c>
      <c r="E62" s="7" t="n">
        <f aca="false">C62-D62</f>
        <v>45</v>
      </c>
      <c r="F62" s="15" t="b">
        <f aca="false">OR(C62&gt;=MinMover,D62&gt;=MinMover)</f>
        <v>0</v>
      </c>
      <c r="G62" s="0" t="str">
        <f aca="false">IF(AND(F62,E62&gt;0),COUNTIFS($F$2:$F$413,TRUE(),$E$2:$E$413,"&gt;"&amp;E62)+COUNTIFS($F$1:F61,TRUE(),$E$1:E61,E62)+1,"")</f>
        <v/>
      </c>
      <c r="H62" s="0" t="str">
        <f aca="false">IF(AND(F62,E62&lt;0),COUNTIFS($F$2:$F$413,TRUE(),$E$2:$E$413,"&lt;"&amp;E62)+COUNTIFS($F$1:F61,TRUE(),$E$1:E61,E62)+1,"")</f>
        <v/>
      </c>
    </row>
    <row r="63" customFormat="false" ht="15" hidden="false" customHeight="false" outlineLevel="0" collapsed="false">
      <c r="A63" s="0" t="s">
        <v>183</v>
      </c>
      <c r="B63" s="0" t="s">
        <v>184</v>
      </c>
      <c r="C63" s="7" t="n">
        <f aca="false">SUMIFS(Data!$D$2:$D$4985,Data!$A$2:$A$4985,SelectedWeek,Data!$B$2:$B$4985,A63)</f>
        <v>21.58</v>
      </c>
      <c r="D63" s="7" t="n">
        <f aca="false">SUMIFS(Data!$D$2:$D$4985,Data!$A$2:$A$4985,PriorWeek,Data!$B$2:$B$4985,A63)</f>
        <v>31.91</v>
      </c>
      <c r="E63" s="7" t="n">
        <f aca="false">C63-D63</f>
        <v>-10.33</v>
      </c>
      <c r="F63" s="15" t="b">
        <f aca="false">OR(C63&gt;=MinMover,D63&gt;=MinMover)</f>
        <v>0</v>
      </c>
      <c r="G63" s="0" t="str">
        <f aca="false">IF(AND(F63,E63&gt;0),COUNTIFS($F$2:$F$413,TRUE(),$E$2:$E$413,"&gt;"&amp;E63)+COUNTIFS($F$1:F62,TRUE(),$E$1:E62,E63)+1,"")</f>
        <v/>
      </c>
      <c r="H63" s="0" t="str">
        <f aca="false">IF(AND(F63,E63&lt;0),COUNTIFS($F$2:$F$413,TRUE(),$E$2:$E$413,"&lt;"&amp;E63)+COUNTIFS($F$1:F62,TRUE(),$E$1:E62,E63)+1,"")</f>
        <v/>
      </c>
    </row>
    <row r="64" customFormat="false" ht="15" hidden="false" customHeight="false" outlineLevel="0" collapsed="false">
      <c r="A64" s="0" t="s">
        <v>185</v>
      </c>
      <c r="B64" s="0" t="s">
        <v>186</v>
      </c>
      <c r="C64" s="7" t="n">
        <f aca="false">SUMIFS(Data!$D$2:$D$4985,Data!$A$2:$A$4985,SelectedWeek,Data!$B$2:$B$4985,A64)</f>
        <v>136.24</v>
      </c>
      <c r="D64" s="7" t="n">
        <f aca="false">SUMIFS(Data!$D$2:$D$4985,Data!$A$2:$A$4985,PriorWeek,Data!$B$2:$B$4985,A64)</f>
        <v>98.95</v>
      </c>
      <c r="E64" s="7" t="n">
        <f aca="false">C64-D64</f>
        <v>37.29</v>
      </c>
      <c r="F64" s="15" t="b">
        <f aca="false">OR(C64&gt;=MinMover,D64&gt;=MinMover)</f>
        <v>0</v>
      </c>
      <c r="G64" s="0" t="str">
        <f aca="false">IF(AND(F64,E64&gt;0),COUNTIFS($F$2:$F$413,TRUE(),$E$2:$E$413,"&gt;"&amp;E64)+COUNTIFS($F$1:F63,TRUE(),$E$1:E63,E64)+1,"")</f>
        <v/>
      </c>
      <c r="H64" s="0" t="str">
        <f aca="false">IF(AND(F64,E64&lt;0),COUNTIFS($F$2:$F$413,TRUE(),$E$2:$E$413,"&lt;"&amp;E64)+COUNTIFS($F$1:F63,TRUE(),$E$1:E63,E64)+1,"")</f>
        <v/>
      </c>
    </row>
    <row r="65" customFormat="false" ht="15" hidden="false" customHeight="false" outlineLevel="0" collapsed="false">
      <c r="A65" s="0" t="s">
        <v>187</v>
      </c>
      <c r="B65" s="0" t="s">
        <v>188</v>
      </c>
      <c r="C65" s="7" t="n">
        <f aca="false">SUMIFS(Data!$D$2:$D$4985,Data!$A$2:$A$4985,SelectedWeek,Data!$B$2:$B$4985,A65)</f>
        <v>184.53</v>
      </c>
      <c r="D65" s="7" t="n">
        <f aca="false">SUMIFS(Data!$D$2:$D$4985,Data!$A$2:$A$4985,PriorWeek,Data!$B$2:$B$4985,A65)</f>
        <v>110.29</v>
      </c>
      <c r="E65" s="7" t="n">
        <f aca="false">C65-D65</f>
        <v>74.24</v>
      </c>
      <c r="F65" s="15" t="b">
        <f aca="false">OR(C65&gt;=MinMover,D65&gt;=MinMover)</f>
        <v>0</v>
      </c>
      <c r="G65" s="0" t="str">
        <f aca="false">IF(AND(F65,E65&gt;0),COUNTIFS($F$2:$F$413,TRUE(),$E$2:$E$413,"&gt;"&amp;E65)+COUNTIFS($F$1:F64,TRUE(),$E$1:E64,E65)+1,"")</f>
        <v/>
      </c>
      <c r="H65" s="0" t="str">
        <f aca="false">IF(AND(F65,E65&lt;0),COUNTIFS($F$2:$F$413,TRUE(),$E$2:$E$413,"&lt;"&amp;E65)+COUNTIFS($F$1:F64,TRUE(),$E$1:E64,E65)+1,"")</f>
        <v/>
      </c>
    </row>
    <row r="66" customFormat="false" ht="15" hidden="false" customHeight="false" outlineLevel="0" collapsed="false">
      <c r="A66" s="0" t="s">
        <v>189</v>
      </c>
      <c r="B66" s="0" t="s">
        <v>190</v>
      </c>
      <c r="C66" s="7" t="n">
        <f aca="false">SUMIFS(Data!$D$2:$D$4985,Data!$A$2:$A$4985,SelectedWeek,Data!$B$2:$B$4985,A66)</f>
        <v>41.24</v>
      </c>
      <c r="D66" s="7" t="n">
        <f aca="false">SUMIFS(Data!$D$2:$D$4985,Data!$A$2:$A$4985,PriorWeek,Data!$B$2:$B$4985,A66)</f>
        <v>87.42</v>
      </c>
      <c r="E66" s="7" t="n">
        <f aca="false">C66-D66</f>
        <v>-46.18</v>
      </c>
      <c r="F66" s="15" t="b">
        <f aca="false">OR(C66&gt;=MinMover,D66&gt;=MinMover)</f>
        <v>0</v>
      </c>
      <c r="G66" s="0" t="str">
        <f aca="false">IF(AND(F66,E66&gt;0),COUNTIFS($F$2:$F$413,TRUE(),$E$2:$E$413,"&gt;"&amp;E66)+COUNTIFS($F$1:F65,TRUE(),$E$1:E65,E66)+1,"")</f>
        <v/>
      </c>
      <c r="H66" s="0" t="str">
        <f aca="false">IF(AND(F66,E66&lt;0),COUNTIFS($F$2:$F$413,TRUE(),$E$2:$E$413,"&lt;"&amp;E66)+COUNTIFS($F$1:F65,TRUE(),$E$1:E65,E66)+1,"")</f>
        <v/>
      </c>
    </row>
    <row r="67" customFormat="false" ht="15" hidden="false" customHeight="false" outlineLevel="0" collapsed="false">
      <c r="A67" s="0" t="s">
        <v>191</v>
      </c>
      <c r="B67" s="0" t="s">
        <v>192</v>
      </c>
      <c r="C67" s="7" t="n">
        <f aca="false">SUMIFS(Data!$D$2:$D$4985,Data!$A$2:$A$4985,SelectedWeek,Data!$B$2:$B$4985,A67)</f>
        <v>179.64</v>
      </c>
      <c r="D67" s="7" t="n">
        <f aca="false">SUMIFS(Data!$D$2:$D$4985,Data!$A$2:$A$4985,PriorWeek,Data!$B$2:$B$4985,A67)</f>
        <v>235.97</v>
      </c>
      <c r="E67" s="7" t="n">
        <f aca="false">C67-D67</f>
        <v>-56.33</v>
      </c>
      <c r="F67" s="15" t="b">
        <f aca="false">OR(C67&gt;=MinMover,D67&gt;=MinMover)</f>
        <v>0</v>
      </c>
      <c r="G67" s="0" t="str">
        <f aca="false">IF(AND(F67,E67&gt;0),COUNTIFS($F$2:$F$413,TRUE(),$E$2:$E$413,"&gt;"&amp;E67)+COUNTIFS($F$1:F66,TRUE(),$E$1:E66,E67)+1,"")</f>
        <v/>
      </c>
      <c r="H67" s="0" t="str">
        <f aca="false">IF(AND(F67,E67&lt;0),COUNTIFS($F$2:$F$413,TRUE(),$E$2:$E$413,"&lt;"&amp;E67)+COUNTIFS($F$1:F66,TRUE(),$E$1:E66,E67)+1,"")</f>
        <v/>
      </c>
    </row>
    <row r="68" customFormat="false" ht="15" hidden="false" customHeight="false" outlineLevel="0" collapsed="false">
      <c r="A68" s="0" t="s">
        <v>193</v>
      </c>
      <c r="B68" s="0" t="s">
        <v>194</v>
      </c>
      <c r="C68" s="7" t="n">
        <f aca="false">SUMIFS(Data!$D$2:$D$4985,Data!$A$2:$A$4985,SelectedWeek,Data!$B$2:$B$4985,A68)</f>
        <v>332.73</v>
      </c>
      <c r="D68" s="7" t="n">
        <f aca="false">SUMIFS(Data!$D$2:$D$4985,Data!$A$2:$A$4985,PriorWeek,Data!$B$2:$B$4985,A68)</f>
        <v>306.41</v>
      </c>
      <c r="E68" s="7" t="n">
        <f aca="false">C68-D68</f>
        <v>26.32</v>
      </c>
      <c r="F68" s="15" t="b">
        <f aca="false">OR(C68&gt;=MinMover,D68&gt;=MinMover)</f>
        <v>0</v>
      </c>
      <c r="G68" s="0" t="str">
        <f aca="false">IF(AND(F68,E68&gt;0),COUNTIFS($F$2:$F$413,TRUE(),$E$2:$E$413,"&gt;"&amp;E68)+COUNTIFS($F$1:F67,TRUE(),$E$1:E67,E68)+1,"")</f>
        <v/>
      </c>
      <c r="H68" s="0" t="str">
        <f aca="false">IF(AND(F68,E68&lt;0),COUNTIFS($F$2:$F$413,TRUE(),$E$2:$E$413,"&lt;"&amp;E68)+COUNTIFS($F$1:F67,TRUE(),$E$1:E67,E68)+1,"")</f>
        <v/>
      </c>
    </row>
    <row r="69" customFormat="false" ht="15" hidden="false" customHeight="false" outlineLevel="0" collapsed="false">
      <c r="A69" s="0" t="s">
        <v>195</v>
      </c>
      <c r="B69" s="0" t="s">
        <v>196</v>
      </c>
      <c r="C69" s="7" t="n">
        <f aca="false">SUMIFS(Data!$D$2:$D$4985,Data!$A$2:$A$4985,SelectedWeek,Data!$B$2:$B$4985,A69)</f>
        <v>706.01</v>
      </c>
      <c r="D69" s="7" t="n">
        <f aca="false">SUMIFS(Data!$D$2:$D$4985,Data!$A$2:$A$4985,PriorWeek,Data!$B$2:$B$4985,A69)</f>
        <v>130.58</v>
      </c>
      <c r="E69" s="7" t="n">
        <f aca="false">C69-D69</f>
        <v>575.43</v>
      </c>
      <c r="F69" s="15" t="b">
        <f aca="false">OR(C69&gt;=MinMover,D69&gt;=MinMover)</f>
        <v>0</v>
      </c>
      <c r="G69" s="0" t="str">
        <f aca="false">IF(AND(F69,E69&gt;0),COUNTIFS($F$2:$F$413,TRUE(),$E$2:$E$413,"&gt;"&amp;E69)+COUNTIFS($F$1:F68,TRUE(),$E$1:E68,E69)+1,"")</f>
        <v/>
      </c>
      <c r="H69" s="0" t="str">
        <f aca="false">IF(AND(F69,E69&lt;0),COUNTIFS($F$2:$F$413,TRUE(),$E$2:$E$413,"&lt;"&amp;E69)+COUNTIFS($F$1:F68,TRUE(),$E$1:E68,E69)+1,"")</f>
        <v/>
      </c>
    </row>
    <row r="70" customFormat="false" ht="15" hidden="false" customHeight="false" outlineLevel="0" collapsed="false">
      <c r="A70" s="0" t="s">
        <v>197</v>
      </c>
      <c r="B70" s="0" t="s">
        <v>198</v>
      </c>
      <c r="C70" s="7" t="n">
        <f aca="false">SUMIFS(Data!$D$2:$D$4985,Data!$A$2:$A$4985,SelectedWeek,Data!$B$2:$B$4985,A70)</f>
        <v>40.08</v>
      </c>
      <c r="D70" s="7" t="n">
        <f aca="false">SUMIFS(Data!$D$2:$D$4985,Data!$A$2:$A$4985,PriorWeek,Data!$B$2:$B$4985,A70)</f>
        <v>27</v>
      </c>
      <c r="E70" s="7" t="n">
        <f aca="false">C70-D70</f>
        <v>13.08</v>
      </c>
      <c r="F70" s="15" t="b">
        <f aca="false">OR(C70&gt;=MinMover,D70&gt;=MinMover)</f>
        <v>0</v>
      </c>
      <c r="G70" s="0" t="str">
        <f aca="false">IF(AND(F70,E70&gt;0),COUNTIFS($F$2:$F$413,TRUE(),$E$2:$E$413,"&gt;"&amp;E70)+COUNTIFS($F$1:F69,TRUE(),$E$1:E69,E70)+1,"")</f>
        <v/>
      </c>
      <c r="H70" s="0" t="str">
        <f aca="false">IF(AND(F70,E70&lt;0),COUNTIFS($F$2:$F$413,TRUE(),$E$2:$E$413,"&lt;"&amp;E70)+COUNTIFS($F$1:F69,TRUE(),$E$1:E69,E70)+1,"")</f>
        <v/>
      </c>
    </row>
    <row r="71" customFormat="false" ht="15" hidden="false" customHeight="false" outlineLevel="0" collapsed="false">
      <c r="A71" s="0" t="s">
        <v>199</v>
      </c>
      <c r="B71" s="0" t="s">
        <v>200</v>
      </c>
      <c r="C71" s="7" t="n">
        <f aca="false">SUMIFS(Data!$D$2:$D$4985,Data!$A$2:$A$4985,SelectedWeek,Data!$B$2:$B$4985,A71)</f>
        <v>418.33</v>
      </c>
      <c r="D71" s="7" t="n">
        <f aca="false">SUMIFS(Data!$D$2:$D$4985,Data!$A$2:$A$4985,PriorWeek,Data!$B$2:$B$4985,A71)</f>
        <v>100.8</v>
      </c>
      <c r="E71" s="7" t="n">
        <f aca="false">C71-D71</f>
        <v>317.53</v>
      </c>
      <c r="F71" s="15" t="b">
        <f aca="false">OR(C71&gt;=MinMover,D71&gt;=MinMover)</f>
        <v>0</v>
      </c>
      <c r="G71" s="0" t="str">
        <f aca="false">IF(AND(F71,E71&gt;0),COUNTIFS($F$2:$F$413,TRUE(),$E$2:$E$413,"&gt;"&amp;E71)+COUNTIFS($F$1:F70,TRUE(),$E$1:E70,E71)+1,"")</f>
        <v/>
      </c>
      <c r="H71" s="0" t="str">
        <f aca="false">IF(AND(F71,E71&lt;0),COUNTIFS($F$2:$F$413,TRUE(),$E$2:$E$413,"&lt;"&amp;E71)+COUNTIFS($F$1:F70,TRUE(),$E$1:E70,E71)+1,"")</f>
        <v/>
      </c>
    </row>
    <row r="72" customFormat="false" ht="15" hidden="false" customHeight="false" outlineLevel="0" collapsed="false">
      <c r="A72" s="0" t="s">
        <v>201</v>
      </c>
      <c r="B72" s="0" t="s">
        <v>202</v>
      </c>
      <c r="C72" s="7" t="n">
        <f aca="false">SUMIFS(Data!$D$2:$D$4985,Data!$A$2:$A$4985,SelectedWeek,Data!$B$2:$B$4985,A72)</f>
        <v>879.72</v>
      </c>
      <c r="D72" s="7" t="n">
        <f aca="false">SUMIFS(Data!$D$2:$D$4985,Data!$A$2:$A$4985,PriorWeek,Data!$B$2:$B$4985,A72)</f>
        <v>254.4</v>
      </c>
      <c r="E72" s="7" t="n">
        <f aca="false">C72-D72</f>
        <v>625.32</v>
      </c>
      <c r="F72" s="15" t="b">
        <f aca="false">OR(C72&gt;=MinMover,D72&gt;=MinMover)</f>
        <v>0</v>
      </c>
      <c r="G72" s="0" t="str">
        <f aca="false">IF(AND(F72,E72&gt;0),COUNTIFS($F$2:$F$413,TRUE(),$E$2:$E$413,"&gt;"&amp;E72)+COUNTIFS($F$1:F71,TRUE(),$E$1:E71,E72)+1,"")</f>
        <v/>
      </c>
      <c r="H72" s="0" t="str">
        <f aca="false">IF(AND(F72,E72&lt;0),COUNTIFS($F$2:$F$413,TRUE(),$E$2:$E$413,"&lt;"&amp;E72)+COUNTIFS($F$1:F71,TRUE(),$E$1:E71,E72)+1,"")</f>
        <v/>
      </c>
    </row>
    <row r="73" customFormat="false" ht="15" hidden="false" customHeight="false" outlineLevel="0" collapsed="false">
      <c r="A73" s="0" t="s">
        <v>203</v>
      </c>
      <c r="B73" s="0" t="s">
        <v>204</v>
      </c>
      <c r="C73" s="7" t="n">
        <f aca="false">SUMIFS(Data!$D$2:$D$4985,Data!$A$2:$A$4985,SelectedWeek,Data!$B$2:$B$4985,A73)</f>
        <v>517.68</v>
      </c>
      <c r="D73" s="7" t="n">
        <f aca="false">SUMIFS(Data!$D$2:$D$4985,Data!$A$2:$A$4985,PriorWeek,Data!$B$2:$B$4985,A73)</f>
        <v>648.52</v>
      </c>
      <c r="E73" s="7" t="n">
        <f aca="false">C73-D73</f>
        <v>-130.84</v>
      </c>
      <c r="F73" s="15" t="b">
        <f aca="false">OR(C73&gt;=MinMover,D73&gt;=MinMover)</f>
        <v>0</v>
      </c>
      <c r="G73" s="0" t="str">
        <f aca="false">IF(AND(F73,E73&gt;0),COUNTIFS($F$2:$F$413,TRUE(),$E$2:$E$413,"&gt;"&amp;E73)+COUNTIFS($F$1:F72,TRUE(),$E$1:E72,E73)+1,"")</f>
        <v/>
      </c>
      <c r="H73" s="0" t="str">
        <f aca="false">IF(AND(F73,E73&lt;0),COUNTIFS($F$2:$F$413,TRUE(),$E$2:$E$413,"&lt;"&amp;E73)+COUNTIFS($F$1:F72,TRUE(),$E$1:E72,E73)+1,"")</f>
        <v/>
      </c>
    </row>
    <row r="74" customFormat="false" ht="15" hidden="false" customHeight="false" outlineLevel="0" collapsed="false">
      <c r="A74" s="0" t="s">
        <v>205</v>
      </c>
      <c r="B74" s="0" t="s">
        <v>206</v>
      </c>
      <c r="C74" s="7" t="n">
        <f aca="false">SUMIFS(Data!$D$2:$D$4985,Data!$A$2:$A$4985,SelectedWeek,Data!$B$2:$B$4985,A74)</f>
        <v>1187.2</v>
      </c>
      <c r="D74" s="7" t="n">
        <f aca="false">SUMIFS(Data!$D$2:$D$4985,Data!$A$2:$A$4985,PriorWeek,Data!$B$2:$B$4985,A74)</f>
        <v>40.77</v>
      </c>
      <c r="E74" s="7" t="n">
        <f aca="false">C74-D74</f>
        <v>1146.43</v>
      </c>
      <c r="F74" s="15" t="b">
        <f aca="false">OR(C74&gt;=MinMover,D74&gt;=MinMover)</f>
        <v>1</v>
      </c>
      <c r="G74" s="0" t="n">
        <f aca="false">IF(AND(F74,E74&gt;0),COUNTIFS($F$2:$F$413,TRUE(),$E$2:$E$413,"&gt;"&amp;E74)+COUNTIFS($F$1:F73,TRUE(),$E$1:E73,E74)+1,"")</f>
        <v>11</v>
      </c>
      <c r="H74" s="0" t="str">
        <f aca="false">IF(AND(F74,E74&lt;0),COUNTIFS($F$2:$F$413,TRUE(),$E$2:$E$413,"&lt;"&amp;E74)+COUNTIFS($F$1:F73,TRUE(),$E$1:E73,E74)+1,"")</f>
        <v/>
      </c>
    </row>
    <row r="75" customFormat="false" ht="15" hidden="false" customHeight="false" outlineLevel="0" collapsed="false">
      <c r="A75" s="0" t="s">
        <v>207</v>
      </c>
      <c r="B75" s="0" t="s">
        <v>208</v>
      </c>
      <c r="C75" s="7" t="n">
        <f aca="false">SUMIFS(Data!$D$2:$D$4985,Data!$A$2:$A$4985,SelectedWeek,Data!$B$2:$B$4985,A75)</f>
        <v>428.77</v>
      </c>
      <c r="D75" s="7" t="n">
        <f aca="false">SUMIFS(Data!$D$2:$D$4985,Data!$A$2:$A$4985,PriorWeek,Data!$B$2:$B$4985,A75)</f>
        <v>197.18</v>
      </c>
      <c r="E75" s="7" t="n">
        <f aca="false">C75-D75</f>
        <v>231.59</v>
      </c>
      <c r="F75" s="15" t="b">
        <f aca="false">OR(C75&gt;=MinMover,D75&gt;=MinMover)</f>
        <v>0</v>
      </c>
      <c r="G75" s="0" t="str">
        <f aca="false">IF(AND(F75,E75&gt;0),COUNTIFS($F$2:$F$413,TRUE(),$E$2:$E$413,"&gt;"&amp;E75)+COUNTIFS($F$1:F74,TRUE(),$E$1:E74,E75)+1,"")</f>
        <v/>
      </c>
      <c r="H75" s="0" t="str">
        <f aca="false">IF(AND(F75,E75&lt;0),COUNTIFS($F$2:$F$413,TRUE(),$E$2:$E$413,"&lt;"&amp;E75)+COUNTIFS($F$1:F74,TRUE(),$E$1:E74,E75)+1,"")</f>
        <v/>
      </c>
    </row>
    <row r="76" customFormat="false" ht="15" hidden="false" customHeight="false" outlineLevel="0" collapsed="false">
      <c r="A76" s="0" t="s">
        <v>209</v>
      </c>
      <c r="B76" s="0" t="s">
        <v>210</v>
      </c>
      <c r="C76" s="7" t="n">
        <f aca="false">SUMIFS(Data!$D$2:$D$4985,Data!$A$2:$A$4985,SelectedWeek,Data!$B$2:$B$4985,A76)</f>
        <v>235.24</v>
      </c>
      <c r="D76" s="7" t="n">
        <f aca="false">SUMIFS(Data!$D$2:$D$4985,Data!$A$2:$A$4985,PriorWeek,Data!$B$2:$B$4985,A76)</f>
        <v>134.84</v>
      </c>
      <c r="E76" s="7" t="n">
        <f aca="false">C76-D76</f>
        <v>100.4</v>
      </c>
      <c r="F76" s="15" t="b">
        <f aca="false">OR(C76&gt;=MinMover,D76&gt;=MinMover)</f>
        <v>0</v>
      </c>
      <c r="G76" s="0" t="str">
        <f aca="false">IF(AND(F76,E76&gt;0),COUNTIFS($F$2:$F$413,TRUE(),$E$2:$E$413,"&gt;"&amp;E76)+COUNTIFS($F$1:F75,TRUE(),$E$1:E75,E76)+1,"")</f>
        <v/>
      </c>
      <c r="H76" s="0" t="str">
        <f aca="false">IF(AND(F76,E76&lt;0),COUNTIFS($F$2:$F$413,TRUE(),$E$2:$E$413,"&lt;"&amp;E76)+COUNTIFS($F$1:F75,TRUE(),$E$1:E75,E76)+1,"")</f>
        <v/>
      </c>
    </row>
    <row r="77" customFormat="false" ht="15" hidden="false" customHeight="false" outlineLevel="0" collapsed="false">
      <c r="A77" s="0" t="s">
        <v>211</v>
      </c>
      <c r="B77" s="0" t="s">
        <v>212</v>
      </c>
      <c r="C77" s="7" t="n">
        <f aca="false">SUMIFS(Data!$D$2:$D$4985,Data!$A$2:$A$4985,SelectedWeek,Data!$B$2:$B$4985,A77)</f>
        <v>383.27</v>
      </c>
      <c r="D77" s="7" t="n">
        <f aca="false">SUMIFS(Data!$D$2:$D$4985,Data!$A$2:$A$4985,PriorWeek,Data!$B$2:$B$4985,A77)</f>
        <v>207.43</v>
      </c>
      <c r="E77" s="7" t="n">
        <f aca="false">C77-D77</f>
        <v>175.84</v>
      </c>
      <c r="F77" s="15" t="b">
        <f aca="false">OR(C77&gt;=MinMover,D77&gt;=MinMover)</f>
        <v>0</v>
      </c>
      <c r="G77" s="0" t="str">
        <f aca="false">IF(AND(F77,E77&gt;0),COUNTIFS($F$2:$F$413,TRUE(),$E$2:$E$413,"&gt;"&amp;E77)+COUNTIFS($F$1:F76,TRUE(),$E$1:E76,E77)+1,"")</f>
        <v/>
      </c>
      <c r="H77" s="0" t="str">
        <f aca="false">IF(AND(F77,E77&lt;0),COUNTIFS($F$2:$F$413,TRUE(),$E$2:$E$413,"&lt;"&amp;E77)+COUNTIFS($F$1:F76,TRUE(),$E$1:E76,E77)+1,"")</f>
        <v/>
      </c>
    </row>
    <row r="78" customFormat="false" ht="15" hidden="false" customHeight="false" outlineLevel="0" collapsed="false">
      <c r="A78" s="0" t="s">
        <v>213</v>
      </c>
      <c r="B78" s="0" t="s">
        <v>214</v>
      </c>
      <c r="C78" s="7" t="n">
        <f aca="false">SUMIFS(Data!$D$2:$D$4985,Data!$A$2:$A$4985,SelectedWeek,Data!$B$2:$B$4985,A78)</f>
        <v>520.29</v>
      </c>
      <c r="D78" s="7" t="n">
        <f aca="false">SUMIFS(Data!$D$2:$D$4985,Data!$A$2:$A$4985,PriorWeek,Data!$B$2:$B$4985,A78)</f>
        <v>471.41</v>
      </c>
      <c r="E78" s="7" t="n">
        <f aca="false">C78-D78</f>
        <v>48.8799999999999</v>
      </c>
      <c r="F78" s="15" t="b">
        <f aca="false">OR(C78&gt;=MinMover,D78&gt;=MinMover)</f>
        <v>0</v>
      </c>
      <c r="G78" s="0" t="str">
        <f aca="false">IF(AND(F78,E78&gt;0),COUNTIFS($F$2:$F$413,TRUE(),$E$2:$E$413,"&gt;"&amp;E78)+COUNTIFS($F$1:F77,TRUE(),$E$1:E77,E78)+1,"")</f>
        <v/>
      </c>
      <c r="H78" s="0" t="str">
        <f aca="false">IF(AND(F78,E78&lt;0),COUNTIFS($F$2:$F$413,TRUE(),$E$2:$E$413,"&lt;"&amp;E78)+COUNTIFS($F$1:F77,TRUE(),$E$1:E77,E78)+1,"")</f>
        <v/>
      </c>
    </row>
    <row r="79" customFormat="false" ht="15" hidden="false" customHeight="false" outlineLevel="0" collapsed="false">
      <c r="A79" s="0" t="s">
        <v>215</v>
      </c>
      <c r="B79" s="0" t="s">
        <v>216</v>
      </c>
      <c r="C79" s="7" t="n">
        <f aca="false">SUMIFS(Data!$D$2:$D$4985,Data!$A$2:$A$4985,SelectedWeek,Data!$B$2:$B$4985,A79)</f>
        <v>325.31</v>
      </c>
      <c r="D79" s="7" t="n">
        <f aca="false">SUMIFS(Data!$D$2:$D$4985,Data!$A$2:$A$4985,PriorWeek,Data!$B$2:$B$4985,A79)</f>
        <v>136.93</v>
      </c>
      <c r="E79" s="7" t="n">
        <f aca="false">C79-D79</f>
        <v>188.38</v>
      </c>
      <c r="F79" s="15" t="b">
        <f aca="false">OR(C79&gt;=MinMover,D79&gt;=MinMover)</f>
        <v>0</v>
      </c>
      <c r="G79" s="0" t="str">
        <f aca="false">IF(AND(F79,E79&gt;0),COUNTIFS($F$2:$F$413,TRUE(),$E$2:$E$413,"&gt;"&amp;E79)+COUNTIFS($F$1:F78,TRUE(),$E$1:E78,E79)+1,"")</f>
        <v/>
      </c>
      <c r="H79" s="0" t="str">
        <f aca="false">IF(AND(F79,E79&lt;0),COUNTIFS($F$2:$F$413,TRUE(),$E$2:$E$413,"&lt;"&amp;E79)+COUNTIFS($F$1:F78,TRUE(),$E$1:E78,E79)+1,"")</f>
        <v/>
      </c>
    </row>
    <row r="80" customFormat="false" ht="15" hidden="false" customHeight="false" outlineLevel="0" collapsed="false">
      <c r="A80" s="0" t="s">
        <v>217</v>
      </c>
      <c r="B80" s="0" t="s">
        <v>218</v>
      </c>
      <c r="C80" s="7" t="n">
        <f aca="false">SUMIFS(Data!$D$2:$D$4985,Data!$A$2:$A$4985,SelectedWeek,Data!$B$2:$B$4985,A80)</f>
        <v>107.26</v>
      </c>
      <c r="D80" s="7" t="n">
        <f aca="false">SUMIFS(Data!$D$2:$D$4985,Data!$A$2:$A$4985,PriorWeek,Data!$B$2:$B$4985,A80)</f>
        <v>199.48</v>
      </c>
      <c r="E80" s="7" t="n">
        <f aca="false">C80-D80</f>
        <v>-92.22</v>
      </c>
      <c r="F80" s="15" t="b">
        <f aca="false">OR(C80&gt;=MinMover,D80&gt;=MinMover)</f>
        <v>0</v>
      </c>
      <c r="G80" s="0" t="str">
        <f aca="false">IF(AND(F80,E80&gt;0),COUNTIFS($F$2:$F$413,TRUE(),$E$2:$E$413,"&gt;"&amp;E80)+COUNTIFS($F$1:F79,TRUE(),$E$1:E79,E80)+1,"")</f>
        <v/>
      </c>
      <c r="H80" s="0" t="str">
        <f aca="false">IF(AND(F80,E80&lt;0),COUNTIFS($F$2:$F$413,TRUE(),$E$2:$E$413,"&lt;"&amp;E80)+COUNTIFS($F$1:F79,TRUE(),$E$1:E79,E80)+1,"")</f>
        <v/>
      </c>
    </row>
    <row r="81" customFormat="false" ht="15" hidden="false" customHeight="false" outlineLevel="0" collapsed="false">
      <c r="A81" s="0" t="s">
        <v>219</v>
      </c>
      <c r="B81" s="0" t="s">
        <v>220</v>
      </c>
      <c r="C81" s="7" t="n">
        <f aca="false">SUMIFS(Data!$D$2:$D$4985,Data!$A$2:$A$4985,SelectedWeek,Data!$B$2:$B$4985,A81)</f>
        <v>384.74</v>
      </c>
      <c r="D81" s="7" t="n">
        <f aca="false">SUMIFS(Data!$D$2:$D$4985,Data!$A$2:$A$4985,PriorWeek,Data!$B$2:$B$4985,A81)</f>
        <v>417.93</v>
      </c>
      <c r="E81" s="7" t="n">
        <f aca="false">C81-D81</f>
        <v>-33.19</v>
      </c>
      <c r="F81" s="15" t="b">
        <f aca="false">OR(C81&gt;=MinMover,D81&gt;=MinMover)</f>
        <v>0</v>
      </c>
      <c r="G81" s="0" t="str">
        <f aca="false">IF(AND(F81,E81&gt;0),COUNTIFS($F$2:$F$413,TRUE(),$E$2:$E$413,"&gt;"&amp;E81)+COUNTIFS($F$1:F80,TRUE(),$E$1:E80,E81)+1,"")</f>
        <v/>
      </c>
      <c r="H81" s="0" t="str">
        <f aca="false">IF(AND(F81,E81&lt;0),COUNTIFS($F$2:$F$413,TRUE(),$E$2:$E$413,"&lt;"&amp;E81)+COUNTIFS($F$1:F80,TRUE(),$E$1:E80,E81)+1,"")</f>
        <v/>
      </c>
    </row>
    <row r="82" customFormat="false" ht="15" hidden="false" customHeight="false" outlineLevel="0" collapsed="false">
      <c r="A82" s="0" t="s">
        <v>221</v>
      </c>
      <c r="B82" s="0" t="s">
        <v>222</v>
      </c>
      <c r="C82" s="7" t="n">
        <f aca="false">SUMIFS(Data!$D$2:$D$4985,Data!$A$2:$A$4985,SelectedWeek,Data!$B$2:$B$4985,A82)</f>
        <v>343.91</v>
      </c>
      <c r="D82" s="7" t="n">
        <f aca="false">SUMIFS(Data!$D$2:$D$4985,Data!$A$2:$A$4985,PriorWeek,Data!$B$2:$B$4985,A82)</f>
        <v>444.59</v>
      </c>
      <c r="E82" s="7" t="n">
        <f aca="false">C82-D82</f>
        <v>-100.68</v>
      </c>
      <c r="F82" s="15" t="b">
        <f aca="false">OR(C82&gt;=MinMover,D82&gt;=MinMover)</f>
        <v>0</v>
      </c>
      <c r="G82" s="0" t="str">
        <f aca="false">IF(AND(F82,E82&gt;0),COUNTIFS($F$2:$F$413,TRUE(),$E$2:$E$413,"&gt;"&amp;E82)+COUNTIFS($F$1:F81,TRUE(),$E$1:E81,E82)+1,"")</f>
        <v/>
      </c>
      <c r="H82" s="0" t="str">
        <f aca="false">IF(AND(F82,E82&lt;0),COUNTIFS($F$2:$F$413,TRUE(),$E$2:$E$413,"&lt;"&amp;E82)+COUNTIFS($F$1:F81,TRUE(),$E$1:E81,E82)+1,"")</f>
        <v/>
      </c>
    </row>
    <row r="83" customFormat="false" ht="15" hidden="false" customHeight="false" outlineLevel="0" collapsed="false">
      <c r="A83" s="0" t="s">
        <v>223</v>
      </c>
      <c r="B83" s="0" t="s">
        <v>224</v>
      </c>
      <c r="C83" s="7" t="n">
        <f aca="false">SUMIFS(Data!$D$2:$D$4985,Data!$A$2:$A$4985,SelectedWeek,Data!$B$2:$B$4985,A83)</f>
        <v>4606.9</v>
      </c>
      <c r="D83" s="7" t="n">
        <f aca="false">SUMIFS(Data!$D$2:$D$4985,Data!$A$2:$A$4985,PriorWeek,Data!$B$2:$B$4985,A83)</f>
        <v>5698.21</v>
      </c>
      <c r="E83" s="7" t="n">
        <f aca="false">C83-D83</f>
        <v>-1091.31</v>
      </c>
      <c r="F83" s="15" t="b">
        <f aca="false">OR(C83&gt;=MinMover,D83&gt;=MinMover)</f>
        <v>1</v>
      </c>
      <c r="G83" s="0" t="str">
        <f aca="false">IF(AND(F83,E83&gt;0),COUNTIFS($F$2:$F$413,TRUE(),$E$2:$E$413,"&gt;"&amp;E83)+COUNTIFS($F$1:F82,TRUE(),$E$1:E82,E83)+1,"")</f>
        <v/>
      </c>
      <c r="H83" s="0" t="n">
        <f aca="false">IF(AND(F83,E83&lt;0),COUNTIFS($F$2:$F$413,TRUE(),$E$2:$E$413,"&lt;"&amp;E83)+COUNTIFS($F$1:F82,TRUE(),$E$1:E82,E83)+1,"")</f>
        <v>7</v>
      </c>
    </row>
    <row r="84" customFormat="false" ht="15" hidden="false" customHeight="false" outlineLevel="0" collapsed="false">
      <c r="A84" s="0" t="s">
        <v>225</v>
      </c>
      <c r="B84" s="0" t="s">
        <v>226</v>
      </c>
      <c r="C84" s="7" t="n">
        <f aca="false">SUMIFS(Data!$D$2:$D$4985,Data!$A$2:$A$4985,SelectedWeek,Data!$B$2:$B$4985,A84)</f>
        <v>0</v>
      </c>
      <c r="D84" s="7" t="n">
        <f aca="false">SUMIFS(Data!$D$2:$D$4985,Data!$A$2:$A$4985,PriorWeek,Data!$B$2:$B$4985,A84)</f>
        <v>841.99</v>
      </c>
      <c r="E84" s="7" t="n">
        <f aca="false">C84-D84</f>
        <v>-841.99</v>
      </c>
      <c r="F84" s="15" t="b">
        <f aca="false">OR(C84&gt;=MinMover,D84&gt;=MinMover)</f>
        <v>0</v>
      </c>
      <c r="G84" s="0" t="str">
        <f aca="false">IF(AND(F84,E84&gt;0),COUNTIFS($F$2:$F$413,TRUE(),$E$2:$E$413,"&gt;"&amp;E84)+COUNTIFS($F$1:F83,TRUE(),$E$1:E83,E84)+1,"")</f>
        <v/>
      </c>
      <c r="H84" s="0" t="str">
        <f aca="false">IF(AND(F84,E84&lt;0),COUNTIFS($F$2:$F$413,TRUE(),$E$2:$E$413,"&lt;"&amp;E84)+COUNTIFS($F$1:F83,TRUE(),$E$1:E83,E84)+1,"")</f>
        <v/>
      </c>
    </row>
    <row r="85" customFormat="false" ht="15" hidden="false" customHeight="false" outlineLevel="0" collapsed="false">
      <c r="A85" s="0" t="s">
        <v>227</v>
      </c>
      <c r="B85" s="0" t="s">
        <v>228</v>
      </c>
      <c r="C85" s="7" t="n">
        <f aca="false">SUMIFS(Data!$D$2:$D$4985,Data!$A$2:$A$4985,SelectedWeek,Data!$B$2:$B$4985,A85)</f>
        <v>1271.57</v>
      </c>
      <c r="D85" s="7" t="n">
        <f aca="false">SUMIFS(Data!$D$2:$D$4985,Data!$A$2:$A$4985,PriorWeek,Data!$B$2:$B$4985,A85)</f>
        <v>845.96</v>
      </c>
      <c r="E85" s="7" t="n">
        <f aca="false">C85-D85</f>
        <v>425.61</v>
      </c>
      <c r="F85" s="15" t="b">
        <f aca="false">OR(C85&gt;=MinMover,D85&gt;=MinMover)</f>
        <v>1</v>
      </c>
      <c r="G85" s="0" t="n">
        <f aca="false">IF(AND(F85,E85&gt;0),COUNTIFS($F$2:$F$413,TRUE(),$E$2:$E$413,"&gt;"&amp;E85)+COUNTIFS($F$1:F84,TRUE(),$E$1:E84,E85)+1,"")</f>
        <v>28</v>
      </c>
      <c r="H85" s="0" t="str">
        <f aca="false">IF(AND(F85,E85&lt;0),COUNTIFS($F$2:$F$413,TRUE(),$E$2:$E$413,"&lt;"&amp;E85)+COUNTIFS($F$1:F84,TRUE(),$E$1:E84,E85)+1,"")</f>
        <v/>
      </c>
    </row>
    <row r="86" customFormat="false" ht="15" hidden="false" customHeight="false" outlineLevel="0" collapsed="false">
      <c r="A86" s="0" t="s">
        <v>229</v>
      </c>
      <c r="B86" s="0" t="s">
        <v>230</v>
      </c>
      <c r="C86" s="7" t="n">
        <f aca="false">SUMIFS(Data!$D$2:$D$4985,Data!$A$2:$A$4985,SelectedWeek,Data!$B$2:$B$4985,A86)</f>
        <v>2459.14</v>
      </c>
      <c r="D86" s="7" t="n">
        <f aca="false">SUMIFS(Data!$D$2:$D$4985,Data!$A$2:$A$4985,PriorWeek,Data!$B$2:$B$4985,A86)</f>
        <v>1094.8</v>
      </c>
      <c r="E86" s="7" t="n">
        <f aca="false">C86-D86</f>
        <v>1364.34</v>
      </c>
      <c r="F86" s="15" t="b">
        <f aca="false">OR(C86&gt;=MinMover,D86&gt;=MinMover)</f>
        <v>1</v>
      </c>
      <c r="G86" s="0" t="n">
        <f aca="false">IF(AND(F86,E86&gt;0),COUNTIFS($F$2:$F$413,TRUE(),$E$2:$E$413,"&gt;"&amp;E86)+COUNTIFS($F$1:F85,TRUE(),$E$1:E85,E86)+1,"")</f>
        <v>7</v>
      </c>
      <c r="H86" s="0" t="str">
        <f aca="false">IF(AND(F86,E86&lt;0),COUNTIFS($F$2:$F$413,TRUE(),$E$2:$E$413,"&lt;"&amp;E86)+COUNTIFS($F$1:F85,TRUE(),$E$1:E85,E86)+1,"")</f>
        <v/>
      </c>
    </row>
    <row r="87" customFormat="false" ht="15" hidden="false" customHeight="false" outlineLevel="0" collapsed="false">
      <c r="A87" s="0" t="s">
        <v>231</v>
      </c>
      <c r="B87" s="0" t="s">
        <v>232</v>
      </c>
      <c r="C87" s="7" t="n">
        <f aca="false">SUMIFS(Data!$D$2:$D$4985,Data!$A$2:$A$4985,SelectedWeek,Data!$B$2:$B$4985,A87)</f>
        <v>511.02</v>
      </c>
      <c r="D87" s="7" t="n">
        <f aca="false">SUMIFS(Data!$D$2:$D$4985,Data!$A$2:$A$4985,PriorWeek,Data!$B$2:$B$4985,A87)</f>
        <v>470.84</v>
      </c>
      <c r="E87" s="7" t="n">
        <f aca="false">C87-D87</f>
        <v>40.18</v>
      </c>
      <c r="F87" s="15" t="b">
        <f aca="false">OR(C87&gt;=MinMover,D87&gt;=MinMover)</f>
        <v>0</v>
      </c>
      <c r="G87" s="0" t="str">
        <f aca="false">IF(AND(F87,E87&gt;0),COUNTIFS($F$2:$F$413,TRUE(),$E$2:$E$413,"&gt;"&amp;E87)+COUNTIFS($F$1:F86,TRUE(),$E$1:E86,E87)+1,"")</f>
        <v/>
      </c>
      <c r="H87" s="0" t="str">
        <f aca="false">IF(AND(F87,E87&lt;0),COUNTIFS($F$2:$F$413,TRUE(),$E$2:$E$413,"&lt;"&amp;E87)+COUNTIFS($F$1:F86,TRUE(),$E$1:E86,E87)+1,"")</f>
        <v/>
      </c>
    </row>
    <row r="88" customFormat="false" ht="15" hidden="false" customHeight="false" outlineLevel="0" collapsed="false">
      <c r="A88" s="0" t="s">
        <v>233</v>
      </c>
      <c r="B88" s="0" t="s">
        <v>234</v>
      </c>
      <c r="C88" s="7" t="n">
        <f aca="false">SUMIFS(Data!$D$2:$D$4985,Data!$A$2:$A$4985,SelectedWeek,Data!$B$2:$B$4985,A88)</f>
        <v>2460.96</v>
      </c>
      <c r="D88" s="7" t="n">
        <f aca="false">SUMIFS(Data!$D$2:$D$4985,Data!$A$2:$A$4985,PriorWeek,Data!$B$2:$B$4985,A88)</f>
        <v>1992.73</v>
      </c>
      <c r="E88" s="7" t="n">
        <f aca="false">C88-D88</f>
        <v>468.23</v>
      </c>
      <c r="F88" s="15" t="b">
        <f aca="false">OR(C88&gt;=MinMover,D88&gt;=MinMover)</f>
        <v>1</v>
      </c>
      <c r="G88" s="0" t="n">
        <f aca="false">IF(AND(F88,E88&gt;0),COUNTIFS($F$2:$F$413,TRUE(),$E$2:$E$413,"&gt;"&amp;E88)+COUNTIFS($F$1:F87,TRUE(),$E$1:E87,E88)+1,"")</f>
        <v>27</v>
      </c>
      <c r="H88" s="0" t="str">
        <f aca="false">IF(AND(F88,E88&lt;0),COUNTIFS($F$2:$F$413,TRUE(),$E$2:$E$413,"&lt;"&amp;E88)+COUNTIFS($F$1:F87,TRUE(),$E$1:E87,E88)+1,"")</f>
        <v/>
      </c>
    </row>
    <row r="89" customFormat="false" ht="15" hidden="false" customHeight="false" outlineLevel="0" collapsed="false">
      <c r="A89" s="0" t="s">
        <v>235</v>
      </c>
      <c r="B89" s="0" t="s">
        <v>236</v>
      </c>
      <c r="C89" s="7" t="n">
        <f aca="false">SUMIFS(Data!$D$2:$D$4985,Data!$A$2:$A$4985,SelectedWeek,Data!$B$2:$B$4985,A89)</f>
        <v>17.59</v>
      </c>
      <c r="D89" s="7" t="n">
        <f aca="false">SUMIFS(Data!$D$2:$D$4985,Data!$A$2:$A$4985,PriorWeek,Data!$B$2:$B$4985,A89)</f>
        <v>5.79</v>
      </c>
      <c r="E89" s="7" t="n">
        <f aca="false">C89-D89</f>
        <v>11.8</v>
      </c>
      <c r="F89" s="15" t="b">
        <f aca="false">OR(C89&gt;=MinMover,D89&gt;=MinMover)</f>
        <v>0</v>
      </c>
      <c r="G89" s="0" t="str">
        <f aca="false">IF(AND(F89,E89&gt;0),COUNTIFS($F$2:$F$413,TRUE(),$E$2:$E$413,"&gt;"&amp;E89)+COUNTIFS($F$1:F88,TRUE(),$E$1:E88,E89)+1,"")</f>
        <v/>
      </c>
      <c r="H89" s="0" t="str">
        <f aca="false">IF(AND(F89,E89&lt;0),COUNTIFS($F$2:$F$413,TRUE(),$E$2:$E$413,"&lt;"&amp;E89)+COUNTIFS($F$1:F88,TRUE(),$E$1:E88,E89)+1,"")</f>
        <v/>
      </c>
    </row>
    <row r="90" customFormat="false" ht="15" hidden="false" customHeight="false" outlineLevel="0" collapsed="false">
      <c r="A90" s="0" t="s">
        <v>237</v>
      </c>
      <c r="B90" s="0" t="s">
        <v>238</v>
      </c>
      <c r="C90" s="7" t="n">
        <f aca="false">SUMIFS(Data!$D$2:$D$4985,Data!$A$2:$A$4985,SelectedWeek,Data!$B$2:$B$4985,A90)</f>
        <v>56.1</v>
      </c>
      <c r="D90" s="7" t="n">
        <f aca="false">SUMIFS(Data!$D$2:$D$4985,Data!$A$2:$A$4985,PriorWeek,Data!$B$2:$B$4985,A90)</f>
        <v>152.94</v>
      </c>
      <c r="E90" s="7" t="n">
        <f aca="false">C90-D90</f>
        <v>-96.84</v>
      </c>
      <c r="F90" s="15" t="b">
        <f aca="false">OR(C90&gt;=MinMover,D90&gt;=MinMover)</f>
        <v>0</v>
      </c>
      <c r="G90" s="0" t="str">
        <f aca="false">IF(AND(F90,E90&gt;0),COUNTIFS($F$2:$F$413,TRUE(),$E$2:$E$413,"&gt;"&amp;E90)+COUNTIFS($F$1:F89,TRUE(),$E$1:E89,E90)+1,"")</f>
        <v/>
      </c>
      <c r="H90" s="0" t="str">
        <f aca="false">IF(AND(F90,E90&lt;0),COUNTIFS($F$2:$F$413,TRUE(),$E$2:$E$413,"&lt;"&amp;E90)+COUNTIFS($F$1:F89,TRUE(),$E$1:E89,E90)+1,"")</f>
        <v/>
      </c>
    </row>
    <row r="91" customFormat="false" ht="15" hidden="false" customHeight="false" outlineLevel="0" collapsed="false">
      <c r="A91" s="0" t="s">
        <v>239</v>
      </c>
      <c r="B91" s="0" t="s">
        <v>240</v>
      </c>
      <c r="C91" s="7" t="n">
        <f aca="false">SUMIFS(Data!$D$2:$D$4985,Data!$A$2:$A$4985,SelectedWeek,Data!$B$2:$B$4985,A91)</f>
        <v>939.49</v>
      </c>
      <c r="D91" s="7" t="n">
        <f aca="false">SUMIFS(Data!$D$2:$D$4985,Data!$A$2:$A$4985,PriorWeek,Data!$B$2:$B$4985,A91)</f>
        <v>1199.01</v>
      </c>
      <c r="E91" s="7" t="n">
        <f aca="false">C91-D91</f>
        <v>-259.52</v>
      </c>
      <c r="F91" s="15" t="b">
        <f aca="false">OR(C91&gt;=MinMover,D91&gt;=MinMover)</f>
        <v>1</v>
      </c>
      <c r="G91" s="0" t="str">
        <f aca="false">IF(AND(F91,E91&gt;0),COUNTIFS($F$2:$F$413,TRUE(),$E$2:$E$413,"&gt;"&amp;E91)+COUNTIFS($F$1:F90,TRUE(),$E$1:E90,E91)+1,"")</f>
        <v/>
      </c>
      <c r="H91" s="0" t="n">
        <f aca="false">IF(AND(F91,E91&lt;0),COUNTIFS($F$2:$F$413,TRUE(),$E$2:$E$413,"&lt;"&amp;E91)+COUNTIFS($F$1:F90,TRUE(),$E$1:E90,E91)+1,"")</f>
        <v>18</v>
      </c>
    </row>
    <row r="92" customFormat="false" ht="15" hidden="false" customHeight="false" outlineLevel="0" collapsed="false">
      <c r="A92" s="0" t="s">
        <v>241</v>
      </c>
      <c r="B92" s="0" t="s">
        <v>242</v>
      </c>
      <c r="C92" s="7" t="n">
        <f aca="false">SUMIFS(Data!$D$2:$D$4985,Data!$A$2:$A$4985,SelectedWeek,Data!$B$2:$B$4985,A92)</f>
        <v>890.94</v>
      </c>
      <c r="D92" s="7" t="n">
        <f aca="false">SUMIFS(Data!$D$2:$D$4985,Data!$A$2:$A$4985,PriorWeek,Data!$B$2:$B$4985,A92)</f>
        <v>1021.2</v>
      </c>
      <c r="E92" s="7" t="n">
        <f aca="false">C92-D92</f>
        <v>-130.26</v>
      </c>
      <c r="F92" s="15" t="b">
        <f aca="false">OR(C92&gt;=MinMover,D92&gt;=MinMover)</f>
        <v>1</v>
      </c>
      <c r="G92" s="0" t="str">
        <f aca="false">IF(AND(F92,E92&gt;0),COUNTIFS($F$2:$F$413,TRUE(),$E$2:$E$413,"&gt;"&amp;E92)+COUNTIFS($F$1:F91,TRUE(),$E$1:E91,E92)+1,"")</f>
        <v/>
      </c>
      <c r="H92" s="0" t="n">
        <f aca="false">IF(AND(F92,E92&lt;0),COUNTIFS($F$2:$F$413,TRUE(),$E$2:$E$413,"&lt;"&amp;E92)+COUNTIFS($F$1:F91,TRUE(),$E$1:E91,E92)+1,"")</f>
        <v>19</v>
      </c>
    </row>
    <row r="93" customFormat="false" ht="15" hidden="false" customHeight="false" outlineLevel="0" collapsed="false">
      <c r="A93" s="0" t="s">
        <v>243</v>
      </c>
      <c r="B93" s="0" t="s">
        <v>244</v>
      </c>
      <c r="C93" s="7" t="n">
        <f aca="false">SUMIFS(Data!$D$2:$D$4985,Data!$A$2:$A$4985,SelectedWeek,Data!$B$2:$B$4985,A93)</f>
        <v>359.68</v>
      </c>
      <c r="D93" s="7" t="n">
        <f aca="false">SUMIFS(Data!$D$2:$D$4985,Data!$A$2:$A$4985,PriorWeek,Data!$B$2:$B$4985,A93)</f>
        <v>425.75</v>
      </c>
      <c r="E93" s="7" t="n">
        <f aca="false">C93-D93</f>
        <v>-66.07</v>
      </c>
      <c r="F93" s="15" t="b">
        <f aca="false">OR(C93&gt;=MinMover,D93&gt;=MinMover)</f>
        <v>0</v>
      </c>
      <c r="G93" s="0" t="str">
        <f aca="false">IF(AND(F93,E93&gt;0),COUNTIFS($F$2:$F$413,TRUE(),$E$2:$E$413,"&gt;"&amp;E93)+COUNTIFS($F$1:F92,TRUE(),$E$1:E92,E93)+1,"")</f>
        <v/>
      </c>
      <c r="H93" s="0" t="str">
        <f aca="false">IF(AND(F93,E93&lt;0),COUNTIFS($F$2:$F$413,TRUE(),$E$2:$E$413,"&lt;"&amp;E93)+COUNTIFS($F$1:F92,TRUE(),$E$1:E92,E93)+1,"")</f>
        <v/>
      </c>
    </row>
    <row r="94" customFormat="false" ht="15" hidden="false" customHeight="false" outlineLevel="0" collapsed="false">
      <c r="A94" s="0" t="s">
        <v>245</v>
      </c>
      <c r="B94" s="0" t="s">
        <v>246</v>
      </c>
      <c r="C94" s="7" t="n">
        <f aca="false">SUMIFS(Data!$D$2:$D$4985,Data!$A$2:$A$4985,SelectedWeek,Data!$B$2:$B$4985,A94)</f>
        <v>184.76</v>
      </c>
      <c r="D94" s="7" t="n">
        <f aca="false">SUMIFS(Data!$D$2:$D$4985,Data!$A$2:$A$4985,PriorWeek,Data!$B$2:$B$4985,A94)</f>
        <v>366.51</v>
      </c>
      <c r="E94" s="7" t="n">
        <f aca="false">C94-D94</f>
        <v>-181.75</v>
      </c>
      <c r="F94" s="15" t="b">
        <f aca="false">OR(C94&gt;=MinMover,D94&gt;=MinMover)</f>
        <v>0</v>
      </c>
      <c r="G94" s="0" t="str">
        <f aca="false">IF(AND(F94,E94&gt;0),COUNTIFS($F$2:$F$413,TRUE(),$E$2:$E$413,"&gt;"&amp;E94)+COUNTIFS($F$1:F93,TRUE(),$E$1:E93,E94)+1,"")</f>
        <v/>
      </c>
      <c r="H94" s="0" t="str">
        <f aca="false">IF(AND(F94,E94&lt;0),COUNTIFS($F$2:$F$413,TRUE(),$E$2:$E$413,"&lt;"&amp;E94)+COUNTIFS($F$1:F93,TRUE(),$E$1:E93,E94)+1,"")</f>
        <v/>
      </c>
    </row>
    <row r="95" customFormat="false" ht="15" hidden="false" customHeight="false" outlineLevel="0" collapsed="false">
      <c r="A95" s="0" t="s">
        <v>247</v>
      </c>
      <c r="B95" s="0" t="s">
        <v>248</v>
      </c>
      <c r="C95" s="7" t="n">
        <f aca="false">SUMIFS(Data!$D$2:$D$4985,Data!$A$2:$A$4985,SelectedWeek,Data!$B$2:$B$4985,A95)</f>
        <v>594.4</v>
      </c>
      <c r="D95" s="7" t="n">
        <f aca="false">SUMIFS(Data!$D$2:$D$4985,Data!$A$2:$A$4985,PriorWeek,Data!$B$2:$B$4985,A95)</f>
        <v>737.95</v>
      </c>
      <c r="E95" s="7" t="n">
        <f aca="false">C95-D95</f>
        <v>-143.55</v>
      </c>
      <c r="F95" s="15" t="b">
        <f aca="false">OR(C95&gt;=MinMover,D95&gt;=MinMover)</f>
        <v>0</v>
      </c>
      <c r="G95" s="0" t="str">
        <f aca="false">IF(AND(F95,E95&gt;0),COUNTIFS($F$2:$F$413,TRUE(),$E$2:$E$413,"&gt;"&amp;E95)+COUNTIFS($F$1:F94,TRUE(),$E$1:E94,E95)+1,"")</f>
        <v/>
      </c>
      <c r="H95" s="0" t="str">
        <f aca="false">IF(AND(F95,E95&lt;0),COUNTIFS($F$2:$F$413,TRUE(),$E$2:$E$413,"&lt;"&amp;E95)+COUNTIFS($F$1:F94,TRUE(),$E$1:E94,E95)+1,"")</f>
        <v/>
      </c>
    </row>
    <row r="96" customFormat="false" ht="15" hidden="false" customHeight="false" outlineLevel="0" collapsed="false">
      <c r="A96" s="0" t="s">
        <v>249</v>
      </c>
      <c r="B96" s="0" t="s">
        <v>250</v>
      </c>
      <c r="C96" s="7" t="n">
        <f aca="false">SUMIFS(Data!$D$2:$D$4985,Data!$A$2:$A$4985,SelectedWeek,Data!$B$2:$B$4985,A96)</f>
        <v>47.85</v>
      </c>
      <c r="D96" s="7" t="n">
        <f aca="false">SUMIFS(Data!$D$2:$D$4985,Data!$A$2:$A$4985,PriorWeek,Data!$B$2:$B$4985,A96)</f>
        <v>0</v>
      </c>
      <c r="E96" s="7" t="n">
        <f aca="false">C96-D96</f>
        <v>47.85</v>
      </c>
      <c r="F96" s="15" t="b">
        <f aca="false">OR(C96&gt;=MinMover,D96&gt;=MinMover)</f>
        <v>0</v>
      </c>
      <c r="G96" s="0" t="str">
        <f aca="false">IF(AND(F96,E96&gt;0),COUNTIFS($F$2:$F$413,TRUE(),$E$2:$E$413,"&gt;"&amp;E96)+COUNTIFS($F$1:F95,TRUE(),$E$1:E95,E96)+1,"")</f>
        <v/>
      </c>
      <c r="H96" s="0" t="str">
        <f aca="false">IF(AND(F96,E96&lt;0),COUNTIFS($F$2:$F$413,TRUE(),$E$2:$E$413,"&lt;"&amp;E96)+COUNTIFS($F$1:F95,TRUE(),$E$1:E95,E96)+1,"")</f>
        <v/>
      </c>
    </row>
    <row r="97" customFormat="false" ht="15" hidden="false" customHeight="false" outlineLevel="0" collapsed="false">
      <c r="A97" s="0" t="s">
        <v>251</v>
      </c>
      <c r="B97" s="0" t="s">
        <v>252</v>
      </c>
      <c r="C97" s="7" t="n">
        <f aca="false">SUMIFS(Data!$D$2:$D$4985,Data!$A$2:$A$4985,SelectedWeek,Data!$B$2:$B$4985,A97)</f>
        <v>0</v>
      </c>
      <c r="D97" s="7" t="n">
        <f aca="false">SUMIFS(Data!$D$2:$D$4985,Data!$A$2:$A$4985,PriorWeek,Data!$B$2:$B$4985,A97)</f>
        <v>0</v>
      </c>
      <c r="E97" s="7" t="n">
        <f aca="false">C97-D97</f>
        <v>0</v>
      </c>
      <c r="F97" s="15" t="b">
        <f aca="false">OR(C97&gt;=MinMover,D97&gt;=MinMover)</f>
        <v>0</v>
      </c>
      <c r="G97" s="0" t="str">
        <f aca="false">IF(AND(F97,E97&gt;0),COUNTIFS($F$2:$F$413,TRUE(),$E$2:$E$413,"&gt;"&amp;E97)+COUNTIFS($F$1:F96,TRUE(),$E$1:E96,E97)+1,"")</f>
        <v/>
      </c>
      <c r="H97" s="0" t="str">
        <f aca="false">IF(AND(F97,E97&lt;0),COUNTIFS($F$2:$F$413,TRUE(),$E$2:$E$413,"&lt;"&amp;E97)+COUNTIFS($F$1:F96,TRUE(),$E$1:E96,E97)+1,"")</f>
        <v/>
      </c>
    </row>
    <row r="98" customFormat="false" ht="15" hidden="false" customHeight="false" outlineLevel="0" collapsed="false">
      <c r="A98" s="0" t="s">
        <v>253</v>
      </c>
      <c r="B98" s="0" t="s">
        <v>254</v>
      </c>
      <c r="C98" s="7" t="n">
        <f aca="false">SUMIFS(Data!$D$2:$D$4985,Data!$A$2:$A$4985,SelectedWeek,Data!$B$2:$B$4985,A98)</f>
        <v>319.44</v>
      </c>
      <c r="D98" s="7" t="n">
        <f aca="false">SUMIFS(Data!$D$2:$D$4985,Data!$A$2:$A$4985,PriorWeek,Data!$B$2:$B$4985,A98)</f>
        <v>785.1</v>
      </c>
      <c r="E98" s="7" t="n">
        <f aca="false">C98-D98</f>
        <v>-465.66</v>
      </c>
      <c r="F98" s="15" t="b">
        <f aca="false">OR(C98&gt;=MinMover,D98&gt;=MinMover)</f>
        <v>0</v>
      </c>
      <c r="G98" s="0" t="str">
        <f aca="false">IF(AND(F98,E98&gt;0),COUNTIFS($F$2:$F$413,TRUE(),$E$2:$E$413,"&gt;"&amp;E98)+COUNTIFS($F$1:F97,TRUE(),$E$1:E97,E98)+1,"")</f>
        <v/>
      </c>
      <c r="H98" s="0" t="str">
        <f aca="false">IF(AND(F98,E98&lt;0),COUNTIFS($F$2:$F$413,TRUE(),$E$2:$E$413,"&lt;"&amp;E98)+COUNTIFS($F$1:F97,TRUE(),$E$1:E97,E98)+1,"")</f>
        <v/>
      </c>
    </row>
    <row r="99" customFormat="false" ht="15" hidden="false" customHeight="false" outlineLevel="0" collapsed="false">
      <c r="A99" s="0" t="s">
        <v>255</v>
      </c>
      <c r="B99" s="0" t="s">
        <v>256</v>
      </c>
      <c r="C99" s="7" t="n">
        <f aca="false">SUMIFS(Data!$D$2:$D$4985,Data!$A$2:$A$4985,SelectedWeek,Data!$B$2:$B$4985,A99)</f>
        <v>113.53</v>
      </c>
      <c r="D99" s="7" t="n">
        <f aca="false">SUMIFS(Data!$D$2:$D$4985,Data!$A$2:$A$4985,PriorWeek,Data!$B$2:$B$4985,A99)</f>
        <v>559.89</v>
      </c>
      <c r="E99" s="7" t="n">
        <f aca="false">C99-D99</f>
        <v>-446.36</v>
      </c>
      <c r="F99" s="15" t="b">
        <f aca="false">OR(C99&gt;=MinMover,D99&gt;=MinMover)</f>
        <v>0</v>
      </c>
      <c r="G99" s="0" t="str">
        <f aca="false">IF(AND(F99,E99&gt;0),COUNTIFS($F$2:$F$413,TRUE(),$E$2:$E$413,"&gt;"&amp;E99)+COUNTIFS($F$1:F98,TRUE(),$E$1:E98,E99)+1,"")</f>
        <v/>
      </c>
      <c r="H99" s="0" t="str">
        <f aca="false">IF(AND(F99,E99&lt;0),COUNTIFS($F$2:$F$413,TRUE(),$E$2:$E$413,"&lt;"&amp;E99)+COUNTIFS($F$1:F98,TRUE(),$E$1:E98,E99)+1,"")</f>
        <v/>
      </c>
    </row>
    <row r="100" customFormat="false" ht="15" hidden="false" customHeight="false" outlineLevel="0" collapsed="false">
      <c r="A100" s="0" t="s">
        <v>257</v>
      </c>
      <c r="B100" s="0" t="s">
        <v>258</v>
      </c>
      <c r="C100" s="7" t="n">
        <f aca="false">SUMIFS(Data!$D$2:$D$4985,Data!$A$2:$A$4985,SelectedWeek,Data!$B$2:$B$4985,A100)</f>
        <v>33.75</v>
      </c>
      <c r="D100" s="7" t="n">
        <f aca="false">SUMIFS(Data!$D$2:$D$4985,Data!$A$2:$A$4985,PriorWeek,Data!$B$2:$B$4985,A100)</f>
        <v>366.72</v>
      </c>
      <c r="E100" s="7" t="n">
        <f aca="false">C100-D100</f>
        <v>-332.97</v>
      </c>
      <c r="F100" s="15" t="b">
        <f aca="false">OR(C100&gt;=MinMover,D100&gt;=MinMover)</f>
        <v>0</v>
      </c>
      <c r="G100" s="0" t="str">
        <f aca="false">IF(AND(F100,E100&gt;0),COUNTIFS($F$2:$F$413,TRUE(),$E$2:$E$413,"&gt;"&amp;E100)+COUNTIFS($F$1:F99,TRUE(),$E$1:E99,E100)+1,"")</f>
        <v/>
      </c>
      <c r="H100" s="0" t="str">
        <f aca="false">IF(AND(F100,E100&lt;0),COUNTIFS($F$2:$F$413,TRUE(),$E$2:$E$413,"&lt;"&amp;E100)+COUNTIFS($F$1:F99,TRUE(),$E$1:E99,E100)+1,"")</f>
        <v/>
      </c>
    </row>
    <row r="101" customFormat="false" ht="15" hidden="false" customHeight="false" outlineLevel="0" collapsed="false">
      <c r="A101" s="0" t="s">
        <v>259</v>
      </c>
      <c r="B101" s="0" t="s">
        <v>260</v>
      </c>
      <c r="C101" s="7" t="n">
        <f aca="false">SUMIFS(Data!$D$2:$D$4985,Data!$A$2:$A$4985,SelectedWeek,Data!$B$2:$B$4985,A101)</f>
        <v>94.29</v>
      </c>
      <c r="D101" s="7" t="n">
        <f aca="false">SUMIFS(Data!$D$2:$D$4985,Data!$A$2:$A$4985,PriorWeek,Data!$B$2:$B$4985,A101)</f>
        <v>108.71</v>
      </c>
      <c r="E101" s="7" t="n">
        <f aca="false">C101-D101</f>
        <v>-14.42</v>
      </c>
      <c r="F101" s="15" t="b">
        <f aca="false">OR(C101&gt;=MinMover,D101&gt;=MinMover)</f>
        <v>0</v>
      </c>
      <c r="G101" s="0" t="str">
        <f aca="false">IF(AND(F101,E101&gt;0),COUNTIFS($F$2:$F$413,TRUE(),$E$2:$E$413,"&gt;"&amp;E101)+COUNTIFS($F$1:F100,TRUE(),$E$1:E100,E101)+1,"")</f>
        <v/>
      </c>
      <c r="H101" s="0" t="str">
        <f aca="false">IF(AND(F101,E101&lt;0),COUNTIFS($F$2:$F$413,TRUE(),$E$2:$E$413,"&lt;"&amp;E101)+COUNTIFS($F$1:F100,TRUE(),$E$1:E100,E101)+1,"")</f>
        <v/>
      </c>
    </row>
    <row r="102" customFormat="false" ht="15" hidden="false" customHeight="false" outlineLevel="0" collapsed="false">
      <c r="A102" s="0" t="s">
        <v>261</v>
      </c>
      <c r="B102" s="0" t="s">
        <v>262</v>
      </c>
      <c r="C102" s="7" t="n">
        <f aca="false">SUMIFS(Data!$D$2:$D$4985,Data!$A$2:$A$4985,SelectedWeek,Data!$B$2:$B$4985,A102)</f>
        <v>1436.88</v>
      </c>
      <c r="D102" s="7" t="n">
        <f aca="false">SUMIFS(Data!$D$2:$D$4985,Data!$A$2:$A$4985,PriorWeek,Data!$B$2:$B$4985,A102)</f>
        <v>544.98</v>
      </c>
      <c r="E102" s="7" t="n">
        <f aca="false">C102-D102</f>
        <v>891.9</v>
      </c>
      <c r="F102" s="15" t="b">
        <f aca="false">OR(C102&gt;=MinMover,D102&gt;=MinMover)</f>
        <v>1</v>
      </c>
      <c r="G102" s="0" t="n">
        <f aca="false">IF(AND(F102,E102&gt;0),COUNTIFS($F$2:$F$413,TRUE(),$E$2:$E$413,"&gt;"&amp;E102)+COUNTIFS($F$1:F101,TRUE(),$E$1:E101,E102)+1,"")</f>
        <v>15</v>
      </c>
      <c r="H102" s="0" t="str">
        <f aca="false">IF(AND(F102,E102&lt;0),COUNTIFS($F$2:$F$413,TRUE(),$E$2:$E$413,"&lt;"&amp;E102)+COUNTIFS($F$1:F101,TRUE(),$E$1:E101,E102)+1,"")</f>
        <v/>
      </c>
    </row>
    <row r="103" customFormat="false" ht="15" hidden="false" customHeight="false" outlineLevel="0" collapsed="false">
      <c r="A103" s="0" t="s">
        <v>263</v>
      </c>
      <c r="B103" s="0" t="s">
        <v>264</v>
      </c>
      <c r="C103" s="7" t="n">
        <f aca="false">SUMIFS(Data!$D$2:$D$4985,Data!$A$2:$A$4985,SelectedWeek,Data!$B$2:$B$4985,A103)</f>
        <v>226.32</v>
      </c>
      <c r="D103" s="7" t="n">
        <f aca="false">SUMIFS(Data!$D$2:$D$4985,Data!$A$2:$A$4985,PriorWeek,Data!$B$2:$B$4985,A103)</f>
        <v>143.37</v>
      </c>
      <c r="E103" s="7" t="n">
        <f aca="false">C103-D103</f>
        <v>82.95</v>
      </c>
      <c r="F103" s="15" t="b">
        <f aca="false">OR(C103&gt;=MinMover,D103&gt;=MinMover)</f>
        <v>0</v>
      </c>
      <c r="G103" s="0" t="str">
        <f aca="false">IF(AND(F103,E103&gt;0),COUNTIFS($F$2:$F$413,TRUE(),$E$2:$E$413,"&gt;"&amp;E103)+COUNTIFS($F$1:F102,TRUE(),$E$1:E102,E103)+1,"")</f>
        <v/>
      </c>
      <c r="H103" s="0" t="str">
        <f aca="false">IF(AND(F103,E103&lt;0),COUNTIFS($F$2:$F$413,TRUE(),$E$2:$E$413,"&lt;"&amp;E103)+COUNTIFS($F$1:F102,TRUE(),$E$1:E102,E103)+1,"")</f>
        <v/>
      </c>
    </row>
    <row r="104" customFormat="false" ht="15" hidden="false" customHeight="false" outlineLevel="0" collapsed="false">
      <c r="A104" s="0" t="s">
        <v>265</v>
      </c>
      <c r="B104" s="0" t="s">
        <v>266</v>
      </c>
      <c r="C104" s="7" t="n">
        <f aca="false">SUMIFS(Data!$D$2:$D$4985,Data!$A$2:$A$4985,SelectedWeek,Data!$B$2:$B$4985,A104)</f>
        <v>160.76</v>
      </c>
      <c r="D104" s="7" t="n">
        <f aca="false">SUMIFS(Data!$D$2:$D$4985,Data!$A$2:$A$4985,PriorWeek,Data!$B$2:$B$4985,A104)</f>
        <v>127.13</v>
      </c>
      <c r="E104" s="7" t="n">
        <f aca="false">C104-D104</f>
        <v>33.63</v>
      </c>
      <c r="F104" s="15" t="b">
        <f aca="false">OR(C104&gt;=MinMover,D104&gt;=MinMover)</f>
        <v>0</v>
      </c>
      <c r="G104" s="0" t="str">
        <f aca="false">IF(AND(F104,E104&gt;0),COUNTIFS($F$2:$F$413,TRUE(),$E$2:$E$413,"&gt;"&amp;E104)+COUNTIFS($F$1:F103,TRUE(),$E$1:E103,E104)+1,"")</f>
        <v/>
      </c>
      <c r="H104" s="0" t="str">
        <f aca="false">IF(AND(F104,E104&lt;0),COUNTIFS($F$2:$F$413,TRUE(),$E$2:$E$413,"&lt;"&amp;E104)+COUNTIFS($F$1:F103,TRUE(),$E$1:E103,E104)+1,"")</f>
        <v/>
      </c>
    </row>
    <row r="105" customFormat="false" ht="15" hidden="false" customHeight="false" outlineLevel="0" collapsed="false">
      <c r="A105" s="0" t="s">
        <v>267</v>
      </c>
      <c r="B105" s="0" t="s">
        <v>268</v>
      </c>
      <c r="C105" s="7" t="n">
        <f aca="false">SUMIFS(Data!$D$2:$D$4985,Data!$A$2:$A$4985,SelectedWeek,Data!$B$2:$B$4985,A105)</f>
        <v>444.66</v>
      </c>
      <c r="D105" s="7" t="n">
        <f aca="false">SUMIFS(Data!$D$2:$D$4985,Data!$A$2:$A$4985,PriorWeek,Data!$B$2:$B$4985,A105)</f>
        <v>203.26</v>
      </c>
      <c r="E105" s="7" t="n">
        <f aca="false">C105-D105</f>
        <v>241.4</v>
      </c>
      <c r="F105" s="15" t="b">
        <f aca="false">OR(C105&gt;=MinMover,D105&gt;=MinMover)</f>
        <v>0</v>
      </c>
      <c r="G105" s="0" t="str">
        <f aca="false">IF(AND(F105,E105&gt;0),COUNTIFS($F$2:$F$413,TRUE(),$E$2:$E$413,"&gt;"&amp;E105)+COUNTIFS($F$1:F104,TRUE(),$E$1:E104,E105)+1,"")</f>
        <v/>
      </c>
      <c r="H105" s="0" t="str">
        <f aca="false">IF(AND(F105,E105&lt;0),COUNTIFS($F$2:$F$413,TRUE(),$E$2:$E$413,"&lt;"&amp;E105)+COUNTIFS($F$1:F104,TRUE(),$E$1:E104,E105)+1,"")</f>
        <v/>
      </c>
    </row>
    <row r="106" customFormat="false" ht="15" hidden="false" customHeight="false" outlineLevel="0" collapsed="false">
      <c r="A106" s="0" t="s">
        <v>269</v>
      </c>
      <c r="B106" s="0" t="s">
        <v>270</v>
      </c>
      <c r="C106" s="7" t="n">
        <f aca="false">SUMIFS(Data!$D$2:$D$4985,Data!$A$2:$A$4985,SelectedWeek,Data!$B$2:$B$4985,A106)</f>
        <v>2854.63</v>
      </c>
      <c r="D106" s="7" t="n">
        <f aca="false">SUMIFS(Data!$D$2:$D$4985,Data!$A$2:$A$4985,PriorWeek,Data!$B$2:$B$4985,A106)</f>
        <v>2430.9</v>
      </c>
      <c r="E106" s="7" t="n">
        <f aca="false">C106-D106</f>
        <v>423.73</v>
      </c>
      <c r="F106" s="15" t="b">
        <f aca="false">OR(C106&gt;=MinMover,D106&gt;=MinMover)</f>
        <v>1</v>
      </c>
      <c r="G106" s="0" t="n">
        <f aca="false">IF(AND(F106,E106&gt;0),COUNTIFS($F$2:$F$413,TRUE(),$E$2:$E$413,"&gt;"&amp;E106)+COUNTIFS($F$1:F105,TRUE(),$E$1:E105,E106)+1,"")</f>
        <v>29</v>
      </c>
      <c r="H106" s="0" t="str">
        <f aca="false">IF(AND(F106,E106&lt;0),COUNTIFS($F$2:$F$413,TRUE(),$E$2:$E$413,"&lt;"&amp;E106)+COUNTIFS($F$1:F105,TRUE(),$E$1:E105,E106)+1,"")</f>
        <v/>
      </c>
    </row>
    <row r="107" customFormat="false" ht="15" hidden="false" customHeight="false" outlineLevel="0" collapsed="false">
      <c r="A107" s="0" t="s">
        <v>271</v>
      </c>
      <c r="B107" s="0" t="s">
        <v>272</v>
      </c>
      <c r="C107" s="7" t="n">
        <f aca="false">SUMIFS(Data!$D$2:$D$4985,Data!$A$2:$A$4985,SelectedWeek,Data!$B$2:$B$4985,A107)</f>
        <v>297.73</v>
      </c>
      <c r="D107" s="7" t="n">
        <f aca="false">SUMIFS(Data!$D$2:$D$4985,Data!$A$2:$A$4985,PriorWeek,Data!$B$2:$B$4985,A107)</f>
        <v>191.53</v>
      </c>
      <c r="E107" s="7" t="n">
        <f aca="false">C107-D107</f>
        <v>106.2</v>
      </c>
      <c r="F107" s="15" t="b">
        <f aca="false">OR(C107&gt;=MinMover,D107&gt;=MinMover)</f>
        <v>0</v>
      </c>
      <c r="G107" s="0" t="str">
        <f aca="false">IF(AND(F107,E107&gt;0),COUNTIFS($F$2:$F$413,TRUE(),$E$2:$E$413,"&gt;"&amp;E107)+COUNTIFS($F$1:F106,TRUE(),$E$1:E106,E107)+1,"")</f>
        <v/>
      </c>
      <c r="H107" s="0" t="str">
        <f aca="false">IF(AND(F107,E107&lt;0),COUNTIFS($F$2:$F$413,TRUE(),$E$2:$E$413,"&lt;"&amp;E107)+COUNTIFS($F$1:F106,TRUE(),$E$1:E106,E107)+1,"")</f>
        <v/>
      </c>
    </row>
    <row r="108" customFormat="false" ht="15" hidden="false" customHeight="false" outlineLevel="0" collapsed="false">
      <c r="A108" s="0" t="s">
        <v>273</v>
      </c>
      <c r="B108" s="0" t="s">
        <v>274</v>
      </c>
      <c r="C108" s="7" t="n">
        <f aca="false">SUMIFS(Data!$D$2:$D$4985,Data!$A$2:$A$4985,SelectedWeek,Data!$B$2:$B$4985,A108)</f>
        <v>88.97</v>
      </c>
      <c r="D108" s="7" t="n">
        <f aca="false">SUMIFS(Data!$D$2:$D$4985,Data!$A$2:$A$4985,PriorWeek,Data!$B$2:$B$4985,A108)</f>
        <v>81.46</v>
      </c>
      <c r="E108" s="7" t="n">
        <f aca="false">C108-D108</f>
        <v>7.51000000000001</v>
      </c>
      <c r="F108" s="15" t="b">
        <f aca="false">OR(C108&gt;=MinMover,D108&gt;=MinMover)</f>
        <v>0</v>
      </c>
      <c r="G108" s="0" t="str">
        <f aca="false">IF(AND(F108,E108&gt;0),COUNTIFS($F$2:$F$413,TRUE(),$E$2:$E$413,"&gt;"&amp;E108)+COUNTIFS($F$1:F107,TRUE(),$E$1:E107,E108)+1,"")</f>
        <v/>
      </c>
      <c r="H108" s="0" t="str">
        <f aca="false">IF(AND(F108,E108&lt;0),COUNTIFS($F$2:$F$413,TRUE(),$E$2:$E$413,"&lt;"&amp;E108)+COUNTIFS($F$1:F107,TRUE(),$E$1:E107,E108)+1,"")</f>
        <v/>
      </c>
    </row>
    <row r="109" customFormat="false" ht="15" hidden="false" customHeight="false" outlineLevel="0" collapsed="false">
      <c r="A109" s="0" t="s">
        <v>275</v>
      </c>
      <c r="B109" s="0" t="s">
        <v>276</v>
      </c>
      <c r="C109" s="7" t="n">
        <f aca="false">SUMIFS(Data!$D$2:$D$4985,Data!$A$2:$A$4985,SelectedWeek,Data!$B$2:$B$4985,A109)</f>
        <v>86.56</v>
      </c>
      <c r="D109" s="7" t="n">
        <f aca="false">SUMIFS(Data!$D$2:$D$4985,Data!$A$2:$A$4985,PriorWeek,Data!$B$2:$B$4985,A109)</f>
        <v>96.48</v>
      </c>
      <c r="E109" s="7" t="n">
        <f aca="false">C109-D109</f>
        <v>-9.92</v>
      </c>
      <c r="F109" s="15" t="b">
        <f aca="false">OR(C109&gt;=MinMover,D109&gt;=MinMover)</f>
        <v>0</v>
      </c>
      <c r="G109" s="0" t="str">
        <f aca="false">IF(AND(F109,E109&gt;0),COUNTIFS($F$2:$F$413,TRUE(),$E$2:$E$413,"&gt;"&amp;E109)+COUNTIFS($F$1:F108,TRUE(),$E$1:E108,E109)+1,"")</f>
        <v/>
      </c>
      <c r="H109" s="0" t="str">
        <f aca="false">IF(AND(F109,E109&lt;0),COUNTIFS($F$2:$F$413,TRUE(),$E$2:$E$413,"&lt;"&amp;E109)+COUNTIFS($F$1:F108,TRUE(),$E$1:E108,E109)+1,"")</f>
        <v/>
      </c>
    </row>
    <row r="110" customFormat="false" ht="15" hidden="false" customHeight="false" outlineLevel="0" collapsed="false">
      <c r="A110" s="0" t="s">
        <v>277</v>
      </c>
      <c r="B110" s="0" t="s">
        <v>278</v>
      </c>
      <c r="C110" s="7" t="n">
        <f aca="false">SUMIFS(Data!$D$2:$D$4985,Data!$A$2:$A$4985,SelectedWeek,Data!$B$2:$B$4985,A110)</f>
        <v>4.96</v>
      </c>
      <c r="D110" s="7" t="n">
        <f aca="false">SUMIFS(Data!$D$2:$D$4985,Data!$A$2:$A$4985,PriorWeek,Data!$B$2:$B$4985,A110)</f>
        <v>15.3</v>
      </c>
      <c r="E110" s="7" t="n">
        <f aca="false">C110-D110</f>
        <v>-10.34</v>
      </c>
      <c r="F110" s="15" t="b">
        <f aca="false">OR(C110&gt;=MinMover,D110&gt;=MinMover)</f>
        <v>0</v>
      </c>
      <c r="G110" s="0" t="str">
        <f aca="false">IF(AND(F110,E110&gt;0),COUNTIFS($F$2:$F$413,TRUE(),$E$2:$E$413,"&gt;"&amp;E110)+COUNTIFS($F$1:F109,TRUE(),$E$1:E109,E110)+1,"")</f>
        <v/>
      </c>
      <c r="H110" s="0" t="str">
        <f aca="false">IF(AND(F110,E110&lt;0),COUNTIFS($F$2:$F$413,TRUE(),$E$2:$E$413,"&lt;"&amp;E110)+COUNTIFS($F$1:F109,TRUE(),$E$1:E109,E110)+1,"")</f>
        <v/>
      </c>
    </row>
    <row r="111" customFormat="false" ht="15" hidden="false" customHeight="false" outlineLevel="0" collapsed="false">
      <c r="A111" s="0" t="s">
        <v>279</v>
      </c>
      <c r="B111" s="0" t="s">
        <v>280</v>
      </c>
      <c r="C111" s="7" t="n">
        <f aca="false">SUMIFS(Data!$D$2:$D$4985,Data!$A$2:$A$4985,SelectedWeek,Data!$B$2:$B$4985,A111)</f>
        <v>61.29</v>
      </c>
      <c r="D111" s="7" t="n">
        <f aca="false">SUMIFS(Data!$D$2:$D$4985,Data!$A$2:$A$4985,PriorWeek,Data!$B$2:$B$4985,A111)</f>
        <v>52.77</v>
      </c>
      <c r="E111" s="7" t="n">
        <f aca="false">C111-D111</f>
        <v>8.52</v>
      </c>
      <c r="F111" s="15" t="b">
        <f aca="false">OR(C111&gt;=MinMover,D111&gt;=MinMover)</f>
        <v>0</v>
      </c>
      <c r="G111" s="0" t="str">
        <f aca="false">IF(AND(F111,E111&gt;0),COUNTIFS($F$2:$F$413,TRUE(),$E$2:$E$413,"&gt;"&amp;E111)+COUNTIFS($F$1:F110,TRUE(),$E$1:E110,E111)+1,"")</f>
        <v/>
      </c>
      <c r="H111" s="0" t="str">
        <f aca="false">IF(AND(F111,E111&lt;0),COUNTIFS($F$2:$F$413,TRUE(),$E$2:$E$413,"&lt;"&amp;E111)+COUNTIFS($F$1:F110,TRUE(),$E$1:E110,E111)+1,"")</f>
        <v/>
      </c>
    </row>
    <row r="112" customFormat="false" ht="15" hidden="false" customHeight="false" outlineLevel="0" collapsed="false">
      <c r="A112" s="0" t="s">
        <v>281</v>
      </c>
      <c r="B112" s="0" t="s">
        <v>282</v>
      </c>
      <c r="C112" s="7" t="n">
        <f aca="false">SUMIFS(Data!$D$2:$D$4985,Data!$A$2:$A$4985,SelectedWeek,Data!$B$2:$B$4985,A112)</f>
        <v>23.28</v>
      </c>
      <c r="D112" s="7" t="n">
        <f aca="false">SUMIFS(Data!$D$2:$D$4985,Data!$A$2:$A$4985,PriorWeek,Data!$B$2:$B$4985,A112)</f>
        <v>52.54</v>
      </c>
      <c r="E112" s="7" t="n">
        <f aca="false">C112-D112</f>
        <v>-29.26</v>
      </c>
      <c r="F112" s="15" t="b">
        <f aca="false">OR(C112&gt;=MinMover,D112&gt;=MinMover)</f>
        <v>0</v>
      </c>
      <c r="G112" s="0" t="str">
        <f aca="false">IF(AND(F112,E112&gt;0),COUNTIFS($F$2:$F$413,TRUE(),$E$2:$E$413,"&gt;"&amp;E112)+COUNTIFS($F$1:F111,TRUE(),$E$1:E111,E112)+1,"")</f>
        <v/>
      </c>
      <c r="H112" s="0" t="str">
        <f aca="false">IF(AND(F112,E112&lt;0),COUNTIFS($F$2:$F$413,TRUE(),$E$2:$E$413,"&lt;"&amp;E112)+COUNTIFS($F$1:F111,TRUE(),$E$1:E111,E112)+1,"")</f>
        <v/>
      </c>
    </row>
    <row r="113" customFormat="false" ht="15" hidden="false" customHeight="false" outlineLevel="0" collapsed="false">
      <c r="A113" s="0" t="s">
        <v>283</v>
      </c>
      <c r="B113" s="0" t="s">
        <v>284</v>
      </c>
      <c r="C113" s="7" t="n">
        <f aca="false">SUMIFS(Data!$D$2:$D$4985,Data!$A$2:$A$4985,SelectedWeek,Data!$B$2:$B$4985,A113)</f>
        <v>436.73</v>
      </c>
      <c r="D113" s="7" t="n">
        <f aca="false">SUMIFS(Data!$D$2:$D$4985,Data!$A$2:$A$4985,PriorWeek,Data!$B$2:$B$4985,A113)</f>
        <v>726.22</v>
      </c>
      <c r="E113" s="7" t="n">
        <f aca="false">C113-D113</f>
        <v>-289.49</v>
      </c>
      <c r="F113" s="15" t="b">
        <f aca="false">OR(C113&gt;=MinMover,D113&gt;=MinMover)</f>
        <v>0</v>
      </c>
      <c r="G113" s="0" t="str">
        <f aca="false">IF(AND(F113,E113&gt;0),COUNTIFS($F$2:$F$413,TRUE(),$E$2:$E$413,"&gt;"&amp;E113)+COUNTIFS($F$1:F112,TRUE(),$E$1:E112,E113)+1,"")</f>
        <v/>
      </c>
      <c r="H113" s="0" t="str">
        <f aca="false">IF(AND(F113,E113&lt;0),COUNTIFS($F$2:$F$413,TRUE(),$E$2:$E$413,"&lt;"&amp;E113)+COUNTIFS($F$1:F112,TRUE(),$E$1:E112,E113)+1,"")</f>
        <v/>
      </c>
    </row>
    <row r="114" customFormat="false" ht="15" hidden="false" customHeight="false" outlineLevel="0" collapsed="false">
      <c r="A114" s="0" t="s">
        <v>285</v>
      </c>
      <c r="B114" s="0" t="s">
        <v>286</v>
      </c>
      <c r="C114" s="7" t="n">
        <f aca="false">SUMIFS(Data!$D$2:$D$4985,Data!$A$2:$A$4985,SelectedWeek,Data!$B$2:$B$4985,A114)</f>
        <v>292.64</v>
      </c>
      <c r="D114" s="7" t="n">
        <f aca="false">SUMIFS(Data!$D$2:$D$4985,Data!$A$2:$A$4985,PriorWeek,Data!$B$2:$B$4985,A114)</f>
        <v>655.28</v>
      </c>
      <c r="E114" s="7" t="n">
        <f aca="false">C114-D114</f>
        <v>-362.64</v>
      </c>
      <c r="F114" s="15" t="b">
        <f aca="false">OR(C114&gt;=MinMover,D114&gt;=MinMover)</f>
        <v>0</v>
      </c>
      <c r="G114" s="0" t="str">
        <f aca="false">IF(AND(F114,E114&gt;0),COUNTIFS($F$2:$F$413,TRUE(),$E$2:$E$413,"&gt;"&amp;E114)+COUNTIFS($F$1:F113,TRUE(),$E$1:E113,E114)+1,"")</f>
        <v/>
      </c>
      <c r="H114" s="0" t="str">
        <f aca="false">IF(AND(F114,E114&lt;0),COUNTIFS($F$2:$F$413,TRUE(),$E$2:$E$413,"&lt;"&amp;E114)+COUNTIFS($F$1:F113,TRUE(),$E$1:E113,E114)+1,"")</f>
        <v/>
      </c>
    </row>
    <row r="115" customFormat="false" ht="15" hidden="false" customHeight="false" outlineLevel="0" collapsed="false">
      <c r="A115" s="0" t="s">
        <v>287</v>
      </c>
      <c r="B115" s="0" t="s">
        <v>288</v>
      </c>
      <c r="C115" s="7" t="n">
        <f aca="false">SUMIFS(Data!$D$2:$D$4985,Data!$A$2:$A$4985,SelectedWeek,Data!$B$2:$B$4985,A115)</f>
        <v>1569.15</v>
      </c>
      <c r="D115" s="7" t="n">
        <f aca="false">SUMIFS(Data!$D$2:$D$4985,Data!$A$2:$A$4985,PriorWeek,Data!$B$2:$B$4985,A115)</f>
        <v>1312.09</v>
      </c>
      <c r="E115" s="7" t="n">
        <f aca="false">C115-D115</f>
        <v>257.06</v>
      </c>
      <c r="F115" s="15" t="b">
        <f aca="false">OR(C115&gt;=MinMover,D115&gt;=MinMover)</f>
        <v>1</v>
      </c>
      <c r="G115" s="0" t="n">
        <f aca="false">IF(AND(F115,E115&gt;0),COUNTIFS($F$2:$F$413,TRUE(),$E$2:$E$413,"&gt;"&amp;E115)+COUNTIFS($F$1:F114,TRUE(),$E$1:E114,E115)+1,"")</f>
        <v>35</v>
      </c>
      <c r="H115" s="0" t="str">
        <f aca="false">IF(AND(F115,E115&lt;0),COUNTIFS($F$2:$F$413,TRUE(),$E$2:$E$413,"&lt;"&amp;E115)+COUNTIFS($F$1:F114,TRUE(),$E$1:E114,E115)+1,"")</f>
        <v/>
      </c>
    </row>
    <row r="116" customFormat="false" ht="15" hidden="false" customHeight="false" outlineLevel="0" collapsed="false">
      <c r="A116" s="0" t="s">
        <v>289</v>
      </c>
      <c r="B116" s="0" t="s">
        <v>290</v>
      </c>
      <c r="C116" s="7" t="n">
        <f aca="false">SUMIFS(Data!$D$2:$D$4985,Data!$A$2:$A$4985,SelectedWeek,Data!$B$2:$B$4985,A116)</f>
        <v>382.15</v>
      </c>
      <c r="D116" s="7" t="n">
        <f aca="false">SUMIFS(Data!$D$2:$D$4985,Data!$A$2:$A$4985,PriorWeek,Data!$B$2:$B$4985,A116)</f>
        <v>529.12</v>
      </c>
      <c r="E116" s="7" t="n">
        <f aca="false">C116-D116</f>
        <v>-146.97</v>
      </c>
      <c r="F116" s="15" t="b">
        <f aca="false">OR(C116&gt;=MinMover,D116&gt;=MinMover)</f>
        <v>0</v>
      </c>
      <c r="G116" s="0" t="str">
        <f aca="false">IF(AND(F116,E116&gt;0),COUNTIFS($F$2:$F$413,TRUE(),$E$2:$E$413,"&gt;"&amp;E116)+COUNTIFS($F$1:F115,TRUE(),$E$1:E115,E116)+1,"")</f>
        <v/>
      </c>
      <c r="H116" s="0" t="str">
        <f aca="false">IF(AND(F116,E116&lt;0),COUNTIFS($F$2:$F$413,TRUE(),$E$2:$E$413,"&lt;"&amp;E116)+COUNTIFS($F$1:F115,TRUE(),$E$1:E115,E116)+1,"")</f>
        <v/>
      </c>
    </row>
    <row r="117" customFormat="false" ht="15" hidden="false" customHeight="false" outlineLevel="0" collapsed="false">
      <c r="A117" s="0" t="s">
        <v>291</v>
      </c>
      <c r="B117" s="0" t="s">
        <v>292</v>
      </c>
      <c r="C117" s="7" t="n">
        <f aca="false">SUMIFS(Data!$D$2:$D$4985,Data!$A$2:$A$4985,SelectedWeek,Data!$B$2:$B$4985,A117)</f>
        <v>112.66</v>
      </c>
      <c r="D117" s="7" t="n">
        <f aca="false">SUMIFS(Data!$D$2:$D$4985,Data!$A$2:$A$4985,PriorWeek,Data!$B$2:$B$4985,A117)</f>
        <v>424.54</v>
      </c>
      <c r="E117" s="7" t="n">
        <f aca="false">C117-D117</f>
        <v>-311.88</v>
      </c>
      <c r="F117" s="15" t="b">
        <f aca="false">OR(C117&gt;=MinMover,D117&gt;=MinMover)</f>
        <v>0</v>
      </c>
      <c r="G117" s="0" t="str">
        <f aca="false">IF(AND(F117,E117&gt;0),COUNTIFS($F$2:$F$413,TRUE(),$E$2:$E$413,"&gt;"&amp;E117)+COUNTIFS($F$1:F116,TRUE(),$E$1:E116,E117)+1,"")</f>
        <v/>
      </c>
      <c r="H117" s="0" t="str">
        <f aca="false">IF(AND(F117,E117&lt;0),COUNTIFS($F$2:$F$413,TRUE(),$E$2:$E$413,"&lt;"&amp;E117)+COUNTIFS($F$1:F116,TRUE(),$E$1:E116,E117)+1,"")</f>
        <v/>
      </c>
    </row>
    <row r="118" customFormat="false" ht="15" hidden="false" customHeight="false" outlineLevel="0" collapsed="false">
      <c r="A118" s="0" t="s">
        <v>293</v>
      </c>
      <c r="B118" s="0" t="s">
        <v>294</v>
      </c>
      <c r="C118" s="7" t="n">
        <f aca="false">SUMIFS(Data!$D$2:$D$4985,Data!$A$2:$A$4985,SelectedWeek,Data!$B$2:$B$4985,A118)</f>
        <v>87.3</v>
      </c>
      <c r="D118" s="7" t="n">
        <f aca="false">SUMIFS(Data!$D$2:$D$4985,Data!$A$2:$A$4985,PriorWeek,Data!$B$2:$B$4985,A118)</f>
        <v>102.51</v>
      </c>
      <c r="E118" s="7" t="n">
        <f aca="false">C118-D118</f>
        <v>-15.21</v>
      </c>
      <c r="F118" s="15" t="b">
        <f aca="false">OR(C118&gt;=MinMover,D118&gt;=MinMover)</f>
        <v>0</v>
      </c>
      <c r="G118" s="0" t="str">
        <f aca="false">IF(AND(F118,E118&gt;0),COUNTIFS($F$2:$F$413,TRUE(),$E$2:$E$413,"&gt;"&amp;E118)+COUNTIFS($F$1:F117,TRUE(),$E$1:E117,E118)+1,"")</f>
        <v/>
      </c>
      <c r="H118" s="0" t="str">
        <f aca="false">IF(AND(F118,E118&lt;0),COUNTIFS($F$2:$F$413,TRUE(),$E$2:$E$413,"&lt;"&amp;E118)+COUNTIFS($F$1:F117,TRUE(),$E$1:E117,E118)+1,"")</f>
        <v/>
      </c>
    </row>
    <row r="119" customFormat="false" ht="15" hidden="false" customHeight="false" outlineLevel="0" collapsed="false">
      <c r="A119" s="0" t="s">
        <v>295</v>
      </c>
      <c r="B119" s="0" t="s">
        <v>296</v>
      </c>
      <c r="C119" s="7" t="n">
        <f aca="false">SUMIFS(Data!$D$2:$D$4985,Data!$A$2:$A$4985,SelectedWeek,Data!$B$2:$B$4985,A119)</f>
        <v>341.28</v>
      </c>
      <c r="D119" s="7" t="n">
        <f aca="false">SUMIFS(Data!$D$2:$D$4985,Data!$A$2:$A$4985,PriorWeek,Data!$B$2:$B$4985,A119)</f>
        <v>275.3</v>
      </c>
      <c r="E119" s="7" t="n">
        <f aca="false">C119-D119</f>
        <v>65.98</v>
      </c>
      <c r="F119" s="15" t="b">
        <f aca="false">OR(C119&gt;=MinMover,D119&gt;=MinMover)</f>
        <v>0</v>
      </c>
      <c r="G119" s="0" t="str">
        <f aca="false">IF(AND(F119,E119&gt;0),COUNTIFS($F$2:$F$413,TRUE(),$E$2:$E$413,"&gt;"&amp;E119)+COUNTIFS($F$1:F118,TRUE(),$E$1:E118,E119)+1,"")</f>
        <v/>
      </c>
      <c r="H119" s="0" t="str">
        <f aca="false">IF(AND(F119,E119&lt;0),COUNTIFS($F$2:$F$413,TRUE(),$E$2:$E$413,"&lt;"&amp;E119)+COUNTIFS($F$1:F118,TRUE(),$E$1:E118,E119)+1,"")</f>
        <v/>
      </c>
    </row>
    <row r="120" customFormat="false" ht="15" hidden="false" customHeight="false" outlineLevel="0" collapsed="false">
      <c r="A120" s="0" t="s">
        <v>297</v>
      </c>
      <c r="B120" s="0" t="s">
        <v>298</v>
      </c>
      <c r="C120" s="7" t="n">
        <f aca="false">SUMIFS(Data!$D$2:$D$4985,Data!$A$2:$A$4985,SelectedWeek,Data!$B$2:$B$4985,A120)</f>
        <v>129.73</v>
      </c>
      <c r="D120" s="7" t="n">
        <f aca="false">SUMIFS(Data!$D$2:$D$4985,Data!$A$2:$A$4985,PriorWeek,Data!$B$2:$B$4985,A120)</f>
        <v>62.35</v>
      </c>
      <c r="E120" s="7" t="n">
        <f aca="false">C120-D120</f>
        <v>67.38</v>
      </c>
      <c r="F120" s="15" t="b">
        <f aca="false">OR(C120&gt;=MinMover,D120&gt;=MinMover)</f>
        <v>0</v>
      </c>
      <c r="G120" s="0" t="str">
        <f aca="false">IF(AND(F120,E120&gt;0),COUNTIFS($F$2:$F$413,TRUE(),$E$2:$E$413,"&gt;"&amp;E120)+COUNTIFS($F$1:F119,TRUE(),$E$1:E119,E120)+1,"")</f>
        <v/>
      </c>
      <c r="H120" s="0" t="str">
        <f aca="false">IF(AND(F120,E120&lt;0),COUNTIFS($F$2:$F$413,TRUE(),$E$2:$E$413,"&lt;"&amp;E120)+COUNTIFS($F$1:F119,TRUE(),$E$1:E119,E120)+1,"")</f>
        <v/>
      </c>
    </row>
    <row r="121" customFormat="false" ht="15" hidden="false" customHeight="false" outlineLevel="0" collapsed="false">
      <c r="A121" s="0" t="s">
        <v>299</v>
      </c>
      <c r="B121" s="0" t="s">
        <v>300</v>
      </c>
      <c r="C121" s="7" t="n">
        <f aca="false">SUMIFS(Data!$D$2:$D$4985,Data!$A$2:$A$4985,SelectedWeek,Data!$B$2:$B$4985,A121)</f>
        <v>223.61</v>
      </c>
      <c r="D121" s="7" t="n">
        <f aca="false">SUMIFS(Data!$D$2:$D$4985,Data!$A$2:$A$4985,PriorWeek,Data!$B$2:$B$4985,A121)</f>
        <v>667.03</v>
      </c>
      <c r="E121" s="7" t="n">
        <f aca="false">C121-D121</f>
        <v>-443.42</v>
      </c>
      <c r="F121" s="15" t="b">
        <f aca="false">OR(C121&gt;=MinMover,D121&gt;=MinMover)</f>
        <v>0</v>
      </c>
      <c r="G121" s="0" t="str">
        <f aca="false">IF(AND(F121,E121&gt;0),COUNTIFS($F$2:$F$413,TRUE(),$E$2:$E$413,"&gt;"&amp;E121)+COUNTIFS($F$1:F120,TRUE(),$E$1:E120,E121)+1,"")</f>
        <v/>
      </c>
      <c r="H121" s="0" t="str">
        <f aca="false">IF(AND(F121,E121&lt;0),COUNTIFS($F$2:$F$413,TRUE(),$E$2:$E$413,"&lt;"&amp;E121)+COUNTIFS($F$1:F120,TRUE(),$E$1:E120,E121)+1,"")</f>
        <v/>
      </c>
    </row>
    <row r="122" customFormat="false" ht="15" hidden="false" customHeight="false" outlineLevel="0" collapsed="false">
      <c r="A122" s="0" t="s">
        <v>301</v>
      </c>
      <c r="B122" s="0" t="s">
        <v>302</v>
      </c>
      <c r="C122" s="7" t="n">
        <f aca="false">SUMIFS(Data!$D$2:$D$4985,Data!$A$2:$A$4985,SelectedWeek,Data!$B$2:$B$4985,A122)</f>
        <v>257.48</v>
      </c>
      <c r="D122" s="7" t="n">
        <f aca="false">SUMIFS(Data!$D$2:$D$4985,Data!$A$2:$A$4985,PriorWeek,Data!$B$2:$B$4985,A122)</f>
        <v>484.98</v>
      </c>
      <c r="E122" s="7" t="n">
        <f aca="false">C122-D122</f>
        <v>-227.5</v>
      </c>
      <c r="F122" s="15" t="b">
        <f aca="false">OR(C122&gt;=MinMover,D122&gt;=MinMover)</f>
        <v>0</v>
      </c>
      <c r="G122" s="0" t="str">
        <f aca="false">IF(AND(F122,E122&gt;0),COUNTIFS($F$2:$F$413,TRUE(),$E$2:$E$413,"&gt;"&amp;E122)+COUNTIFS($F$1:F121,TRUE(),$E$1:E121,E122)+1,"")</f>
        <v/>
      </c>
      <c r="H122" s="0" t="str">
        <f aca="false">IF(AND(F122,E122&lt;0),COUNTIFS($F$2:$F$413,TRUE(),$E$2:$E$413,"&lt;"&amp;E122)+COUNTIFS($F$1:F121,TRUE(),$E$1:E121,E122)+1,"")</f>
        <v/>
      </c>
    </row>
    <row r="123" customFormat="false" ht="15" hidden="false" customHeight="false" outlineLevel="0" collapsed="false">
      <c r="A123" s="0" t="s">
        <v>303</v>
      </c>
      <c r="B123" s="0" t="s">
        <v>304</v>
      </c>
      <c r="C123" s="7" t="n">
        <f aca="false">SUMIFS(Data!$D$2:$D$4985,Data!$A$2:$A$4985,SelectedWeek,Data!$B$2:$B$4985,A123)</f>
        <v>649.34</v>
      </c>
      <c r="D123" s="7" t="n">
        <f aca="false">SUMIFS(Data!$D$2:$D$4985,Data!$A$2:$A$4985,PriorWeek,Data!$B$2:$B$4985,A123)</f>
        <v>245.29</v>
      </c>
      <c r="E123" s="7" t="n">
        <f aca="false">C123-D123</f>
        <v>404.05</v>
      </c>
      <c r="F123" s="15" t="b">
        <f aca="false">OR(C123&gt;=MinMover,D123&gt;=MinMover)</f>
        <v>0</v>
      </c>
      <c r="G123" s="0" t="str">
        <f aca="false">IF(AND(F123,E123&gt;0),COUNTIFS($F$2:$F$413,TRUE(),$E$2:$E$413,"&gt;"&amp;E123)+COUNTIFS($F$1:F122,TRUE(),$E$1:E122,E123)+1,"")</f>
        <v/>
      </c>
      <c r="H123" s="0" t="str">
        <f aca="false">IF(AND(F123,E123&lt;0),COUNTIFS($F$2:$F$413,TRUE(),$E$2:$E$413,"&lt;"&amp;E123)+COUNTIFS($F$1:F122,TRUE(),$E$1:E122,E123)+1,"")</f>
        <v/>
      </c>
    </row>
    <row r="124" customFormat="false" ht="15" hidden="false" customHeight="false" outlineLevel="0" collapsed="false">
      <c r="A124" s="0" t="s">
        <v>305</v>
      </c>
      <c r="B124" s="0" t="s">
        <v>306</v>
      </c>
      <c r="C124" s="7" t="n">
        <f aca="false">SUMIFS(Data!$D$2:$D$4985,Data!$A$2:$A$4985,SelectedWeek,Data!$B$2:$B$4985,A124)</f>
        <v>862.93</v>
      </c>
      <c r="D124" s="7" t="n">
        <f aca="false">SUMIFS(Data!$D$2:$D$4985,Data!$A$2:$A$4985,PriorWeek,Data!$B$2:$B$4985,A124)</f>
        <v>562.84</v>
      </c>
      <c r="E124" s="7" t="n">
        <f aca="false">C124-D124</f>
        <v>300.09</v>
      </c>
      <c r="F124" s="15" t="b">
        <f aca="false">OR(C124&gt;=MinMover,D124&gt;=MinMover)</f>
        <v>0</v>
      </c>
      <c r="G124" s="0" t="str">
        <f aca="false">IF(AND(F124,E124&gt;0),COUNTIFS($F$2:$F$413,TRUE(),$E$2:$E$413,"&gt;"&amp;E124)+COUNTIFS($F$1:F123,TRUE(),$E$1:E123,E124)+1,"")</f>
        <v/>
      </c>
      <c r="H124" s="0" t="str">
        <f aca="false">IF(AND(F124,E124&lt;0),COUNTIFS($F$2:$F$413,TRUE(),$E$2:$E$413,"&lt;"&amp;E124)+COUNTIFS($F$1:F123,TRUE(),$E$1:E123,E124)+1,"")</f>
        <v/>
      </c>
    </row>
    <row r="125" customFormat="false" ht="15" hidden="false" customHeight="false" outlineLevel="0" collapsed="false">
      <c r="A125" s="0" t="s">
        <v>307</v>
      </c>
      <c r="B125" s="0" t="s">
        <v>308</v>
      </c>
      <c r="C125" s="7" t="n">
        <f aca="false">SUMIFS(Data!$D$2:$D$4985,Data!$A$2:$A$4985,SelectedWeek,Data!$B$2:$B$4985,A125)</f>
        <v>716.65</v>
      </c>
      <c r="D125" s="7" t="n">
        <f aca="false">SUMIFS(Data!$D$2:$D$4985,Data!$A$2:$A$4985,PriorWeek,Data!$B$2:$B$4985,A125)</f>
        <v>770.6</v>
      </c>
      <c r="E125" s="7" t="n">
        <f aca="false">C125-D125</f>
        <v>-53.95</v>
      </c>
      <c r="F125" s="15" t="b">
        <f aca="false">OR(C125&gt;=MinMover,D125&gt;=MinMover)</f>
        <v>0</v>
      </c>
      <c r="G125" s="0" t="str">
        <f aca="false">IF(AND(F125,E125&gt;0),COUNTIFS($F$2:$F$413,TRUE(),$E$2:$E$413,"&gt;"&amp;E125)+COUNTIFS($F$1:F124,TRUE(),$E$1:E124,E125)+1,"")</f>
        <v/>
      </c>
      <c r="H125" s="0" t="str">
        <f aca="false">IF(AND(F125,E125&lt;0),COUNTIFS($F$2:$F$413,TRUE(),$E$2:$E$413,"&lt;"&amp;E125)+COUNTIFS($F$1:F124,TRUE(),$E$1:E124,E125)+1,"")</f>
        <v/>
      </c>
    </row>
    <row r="126" customFormat="false" ht="15" hidden="false" customHeight="false" outlineLevel="0" collapsed="false">
      <c r="A126" s="0" t="s">
        <v>309</v>
      </c>
      <c r="B126" s="0" t="s">
        <v>310</v>
      </c>
      <c r="C126" s="7" t="n">
        <f aca="false">SUMIFS(Data!$D$2:$D$4985,Data!$A$2:$A$4985,SelectedWeek,Data!$B$2:$B$4985,A126)</f>
        <v>82.49</v>
      </c>
      <c r="D126" s="7" t="n">
        <f aca="false">SUMIFS(Data!$D$2:$D$4985,Data!$A$2:$A$4985,PriorWeek,Data!$B$2:$B$4985,A126)</f>
        <v>5.79</v>
      </c>
      <c r="E126" s="7" t="n">
        <f aca="false">C126-D126</f>
        <v>76.7</v>
      </c>
      <c r="F126" s="15" t="b">
        <f aca="false">OR(C126&gt;=MinMover,D126&gt;=MinMover)</f>
        <v>0</v>
      </c>
      <c r="G126" s="0" t="str">
        <f aca="false">IF(AND(F126,E126&gt;0),COUNTIFS($F$2:$F$413,TRUE(),$E$2:$E$413,"&gt;"&amp;E126)+COUNTIFS($F$1:F125,TRUE(),$E$1:E125,E126)+1,"")</f>
        <v/>
      </c>
      <c r="H126" s="0" t="str">
        <f aca="false">IF(AND(F126,E126&lt;0),COUNTIFS($F$2:$F$413,TRUE(),$E$2:$E$413,"&lt;"&amp;E126)+COUNTIFS($F$1:F125,TRUE(),$E$1:E125,E126)+1,"")</f>
        <v/>
      </c>
    </row>
    <row r="127" customFormat="false" ht="15" hidden="false" customHeight="false" outlineLevel="0" collapsed="false">
      <c r="A127" s="0" t="s">
        <v>311</v>
      </c>
      <c r="B127" s="0" t="s">
        <v>312</v>
      </c>
      <c r="C127" s="7" t="n">
        <f aca="false">SUMIFS(Data!$D$2:$D$4985,Data!$A$2:$A$4985,SelectedWeek,Data!$B$2:$B$4985,A127)</f>
        <v>3077.34</v>
      </c>
      <c r="D127" s="7" t="n">
        <f aca="false">SUMIFS(Data!$D$2:$D$4985,Data!$A$2:$A$4985,PriorWeek,Data!$B$2:$B$4985,A127)</f>
        <v>3365.1</v>
      </c>
      <c r="E127" s="7" t="n">
        <f aca="false">C127-D127</f>
        <v>-287.76</v>
      </c>
      <c r="F127" s="15" t="b">
        <f aca="false">OR(C127&gt;=MinMover,D127&gt;=MinMover)</f>
        <v>1</v>
      </c>
      <c r="G127" s="0" t="str">
        <f aca="false">IF(AND(F127,E127&gt;0),COUNTIFS($F$2:$F$413,TRUE(),$E$2:$E$413,"&gt;"&amp;E127)+COUNTIFS($F$1:F126,TRUE(),$E$1:E126,E127)+1,"")</f>
        <v/>
      </c>
      <c r="H127" s="0" t="n">
        <f aca="false">IF(AND(F127,E127&lt;0),COUNTIFS($F$2:$F$413,TRUE(),$E$2:$E$413,"&lt;"&amp;E127)+COUNTIFS($F$1:F126,TRUE(),$E$1:E126,E127)+1,"")</f>
        <v>17</v>
      </c>
    </row>
    <row r="128" customFormat="false" ht="15" hidden="false" customHeight="false" outlineLevel="0" collapsed="false">
      <c r="A128" s="0" t="s">
        <v>313</v>
      </c>
      <c r="B128" s="0" t="s">
        <v>314</v>
      </c>
      <c r="C128" s="7" t="n">
        <f aca="false">SUMIFS(Data!$D$2:$D$4985,Data!$A$2:$A$4985,SelectedWeek,Data!$B$2:$B$4985,A128)</f>
        <v>278.88</v>
      </c>
      <c r="D128" s="7" t="n">
        <f aca="false">SUMIFS(Data!$D$2:$D$4985,Data!$A$2:$A$4985,PriorWeek,Data!$B$2:$B$4985,A128)</f>
        <v>213.51</v>
      </c>
      <c r="E128" s="7" t="n">
        <f aca="false">C128-D128</f>
        <v>65.37</v>
      </c>
      <c r="F128" s="15" t="b">
        <f aca="false">OR(C128&gt;=MinMover,D128&gt;=MinMover)</f>
        <v>0</v>
      </c>
      <c r="G128" s="0" t="str">
        <f aca="false">IF(AND(F128,E128&gt;0),COUNTIFS($F$2:$F$413,TRUE(),$E$2:$E$413,"&gt;"&amp;E128)+COUNTIFS($F$1:F127,TRUE(),$E$1:E127,E128)+1,"")</f>
        <v/>
      </c>
      <c r="H128" s="0" t="str">
        <f aca="false">IF(AND(F128,E128&lt;0),COUNTIFS($F$2:$F$413,TRUE(),$E$2:$E$413,"&lt;"&amp;E128)+COUNTIFS($F$1:F127,TRUE(),$E$1:E127,E128)+1,"")</f>
        <v/>
      </c>
    </row>
    <row r="129" customFormat="false" ht="15" hidden="false" customHeight="false" outlineLevel="0" collapsed="false">
      <c r="A129" s="0" t="s">
        <v>315</v>
      </c>
      <c r="B129" s="0" t="s">
        <v>316</v>
      </c>
      <c r="C129" s="7" t="n">
        <f aca="false">SUMIFS(Data!$D$2:$D$4985,Data!$A$2:$A$4985,SelectedWeek,Data!$B$2:$B$4985,A129)</f>
        <v>749.83</v>
      </c>
      <c r="D129" s="7" t="n">
        <f aca="false">SUMIFS(Data!$D$2:$D$4985,Data!$A$2:$A$4985,PriorWeek,Data!$B$2:$B$4985,A129)</f>
        <v>618.42</v>
      </c>
      <c r="E129" s="7" t="n">
        <f aca="false">C129-D129</f>
        <v>131.41</v>
      </c>
      <c r="F129" s="15" t="b">
        <f aca="false">OR(C129&gt;=MinMover,D129&gt;=MinMover)</f>
        <v>0</v>
      </c>
      <c r="G129" s="0" t="str">
        <f aca="false">IF(AND(F129,E129&gt;0),COUNTIFS($F$2:$F$413,TRUE(),$E$2:$E$413,"&gt;"&amp;E129)+COUNTIFS($F$1:F128,TRUE(),$E$1:E128,E129)+1,"")</f>
        <v/>
      </c>
      <c r="H129" s="0" t="str">
        <f aca="false">IF(AND(F129,E129&lt;0),COUNTIFS($F$2:$F$413,TRUE(),$E$2:$E$413,"&lt;"&amp;E129)+COUNTIFS($F$1:F128,TRUE(),$E$1:E128,E129)+1,"")</f>
        <v/>
      </c>
    </row>
    <row r="130" customFormat="false" ht="15" hidden="false" customHeight="false" outlineLevel="0" collapsed="false">
      <c r="A130" s="0" t="s">
        <v>317</v>
      </c>
      <c r="B130" s="0" t="s">
        <v>318</v>
      </c>
      <c r="C130" s="7" t="n">
        <f aca="false">SUMIFS(Data!$D$2:$D$4985,Data!$A$2:$A$4985,SelectedWeek,Data!$B$2:$B$4985,A130)</f>
        <v>569.73</v>
      </c>
      <c r="D130" s="7" t="n">
        <f aca="false">SUMIFS(Data!$D$2:$D$4985,Data!$A$2:$A$4985,PriorWeek,Data!$B$2:$B$4985,A130)</f>
        <v>537.06</v>
      </c>
      <c r="E130" s="7" t="n">
        <f aca="false">C130-D130</f>
        <v>32.6700000000001</v>
      </c>
      <c r="F130" s="15" t="b">
        <f aca="false">OR(C130&gt;=MinMover,D130&gt;=MinMover)</f>
        <v>0</v>
      </c>
      <c r="G130" s="0" t="str">
        <f aca="false">IF(AND(F130,E130&gt;0),COUNTIFS($F$2:$F$413,TRUE(),$E$2:$E$413,"&gt;"&amp;E130)+COUNTIFS($F$1:F129,TRUE(),$E$1:E129,E130)+1,"")</f>
        <v/>
      </c>
      <c r="H130" s="0" t="str">
        <f aca="false">IF(AND(F130,E130&lt;0),COUNTIFS($F$2:$F$413,TRUE(),$E$2:$E$413,"&lt;"&amp;E130)+COUNTIFS($F$1:F129,TRUE(),$E$1:E129,E130)+1,"")</f>
        <v/>
      </c>
    </row>
    <row r="131" customFormat="false" ht="15" hidden="false" customHeight="false" outlineLevel="0" collapsed="false">
      <c r="A131" s="0" t="s">
        <v>319</v>
      </c>
      <c r="B131" s="0" t="s">
        <v>320</v>
      </c>
      <c r="C131" s="7" t="n">
        <f aca="false">SUMIFS(Data!$D$2:$D$4985,Data!$A$2:$A$4985,SelectedWeek,Data!$B$2:$B$4985,A131)</f>
        <v>1534.01</v>
      </c>
      <c r="D131" s="7" t="n">
        <f aca="false">SUMIFS(Data!$D$2:$D$4985,Data!$A$2:$A$4985,PriorWeek,Data!$B$2:$B$4985,A131)</f>
        <v>265.61</v>
      </c>
      <c r="E131" s="7" t="n">
        <f aca="false">C131-D131</f>
        <v>1268.4</v>
      </c>
      <c r="F131" s="15" t="b">
        <f aca="false">OR(C131&gt;=MinMover,D131&gt;=MinMover)</f>
        <v>1</v>
      </c>
      <c r="G131" s="0" t="n">
        <f aca="false">IF(AND(F131,E131&gt;0),COUNTIFS($F$2:$F$413,TRUE(),$E$2:$E$413,"&gt;"&amp;E131)+COUNTIFS($F$1:F130,TRUE(),$E$1:E130,E131)+1,"")</f>
        <v>9</v>
      </c>
      <c r="H131" s="0" t="str">
        <f aca="false">IF(AND(F131,E131&lt;0),COUNTIFS($F$2:$F$413,TRUE(),$E$2:$E$413,"&lt;"&amp;E131)+COUNTIFS($F$1:F130,TRUE(),$E$1:E130,E131)+1,"")</f>
        <v/>
      </c>
    </row>
    <row r="132" customFormat="false" ht="15" hidden="false" customHeight="false" outlineLevel="0" collapsed="false">
      <c r="A132" s="0" t="s">
        <v>321</v>
      </c>
      <c r="B132" s="0" t="s">
        <v>322</v>
      </c>
      <c r="C132" s="7" t="n">
        <f aca="false">SUMIFS(Data!$D$2:$D$4985,Data!$A$2:$A$4985,SelectedWeek,Data!$B$2:$B$4985,A132)</f>
        <v>2694.89</v>
      </c>
      <c r="D132" s="7" t="n">
        <f aca="false">SUMIFS(Data!$D$2:$D$4985,Data!$A$2:$A$4985,PriorWeek,Data!$B$2:$B$4985,A132)</f>
        <v>425.25</v>
      </c>
      <c r="E132" s="7" t="n">
        <f aca="false">C132-D132</f>
        <v>2269.64</v>
      </c>
      <c r="F132" s="15" t="b">
        <f aca="false">OR(C132&gt;=MinMover,D132&gt;=MinMover)</f>
        <v>1</v>
      </c>
      <c r="G132" s="0" t="n">
        <f aca="false">IF(AND(F132,E132&gt;0),COUNTIFS($F$2:$F$413,TRUE(),$E$2:$E$413,"&gt;"&amp;E132)+COUNTIFS($F$1:F131,TRUE(),$E$1:E131,E132)+1,"")</f>
        <v>4</v>
      </c>
      <c r="H132" s="0" t="str">
        <f aca="false">IF(AND(F132,E132&lt;0),COUNTIFS($F$2:$F$413,TRUE(),$E$2:$E$413,"&lt;"&amp;E132)+COUNTIFS($F$1:F131,TRUE(),$E$1:E131,E132)+1,"")</f>
        <v/>
      </c>
    </row>
    <row r="133" customFormat="false" ht="15" hidden="false" customHeight="false" outlineLevel="0" collapsed="false">
      <c r="A133" s="0" t="s">
        <v>323</v>
      </c>
      <c r="B133" s="0" t="s">
        <v>324</v>
      </c>
      <c r="C133" s="7" t="n">
        <f aca="false">SUMIFS(Data!$D$2:$D$4985,Data!$A$2:$A$4985,SelectedWeek,Data!$B$2:$B$4985,A133)</f>
        <v>208.39</v>
      </c>
      <c r="D133" s="7" t="n">
        <f aca="false">SUMIFS(Data!$D$2:$D$4985,Data!$A$2:$A$4985,PriorWeek,Data!$B$2:$B$4985,A133)</f>
        <v>264.9</v>
      </c>
      <c r="E133" s="7" t="n">
        <f aca="false">C133-D133</f>
        <v>-56.51</v>
      </c>
      <c r="F133" s="15" t="b">
        <f aca="false">OR(C133&gt;=MinMover,D133&gt;=MinMover)</f>
        <v>0</v>
      </c>
      <c r="G133" s="0" t="str">
        <f aca="false">IF(AND(F133,E133&gt;0),COUNTIFS($F$2:$F$413,TRUE(),$E$2:$E$413,"&gt;"&amp;E133)+COUNTIFS($F$1:F132,TRUE(),$E$1:E132,E133)+1,"")</f>
        <v/>
      </c>
      <c r="H133" s="0" t="str">
        <f aca="false">IF(AND(F133,E133&lt;0),COUNTIFS($F$2:$F$413,TRUE(),$E$2:$E$413,"&lt;"&amp;E133)+COUNTIFS($F$1:F132,TRUE(),$E$1:E132,E133)+1,"")</f>
        <v/>
      </c>
    </row>
    <row r="134" customFormat="false" ht="15" hidden="false" customHeight="false" outlineLevel="0" collapsed="false">
      <c r="A134" s="0" t="s">
        <v>325</v>
      </c>
      <c r="B134" s="0" t="s">
        <v>326</v>
      </c>
      <c r="C134" s="7" t="n">
        <f aca="false">SUMIFS(Data!$D$2:$D$4985,Data!$A$2:$A$4985,SelectedWeek,Data!$B$2:$B$4985,A134)</f>
        <v>260.46</v>
      </c>
      <c r="D134" s="7" t="n">
        <f aca="false">SUMIFS(Data!$D$2:$D$4985,Data!$A$2:$A$4985,PriorWeek,Data!$B$2:$B$4985,A134)</f>
        <v>241.55</v>
      </c>
      <c r="E134" s="7" t="n">
        <f aca="false">C134-D134</f>
        <v>18.91</v>
      </c>
      <c r="F134" s="15" t="b">
        <f aca="false">OR(C134&gt;=MinMover,D134&gt;=MinMover)</f>
        <v>0</v>
      </c>
      <c r="G134" s="0" t="str">
        <f aca="false">IF(AND(F134,E134&gt;0),COUNTIFS($F$2:$F$413,TRUE(),$E$2:$E$413,"&gt;"&amp;E134)+COUNTIFS($F$1:F133,TRUE(),$E$1:E133,E134)+1,"")</f>
        <v/>
      </c>
      <c r="H134" s="0" t="str">
        <f aca="false">IF(AND(F134,E134&lt;0),COUNTIFS($F$2:$F$413,TRUE(),$E$2:$E$413,"&lt;"&amp;E134)+COUNTIFS($F$1:F133,TRUE(),$E$1:E133,E134)+1,"")</f>
        <v/>
      </c>
    </row>
    <row r="135" customFormat="false" ht="15" hidden="false" customHeight="false" outlineLevel="0" collapsed="false">
      <c r="A135" s="0" t="s">
        <v>327</v>
      </c>
      <c r="B135" s="0" t="s">
        <v>328</v>
      </c>
      <c r="C135" s="7" t="n">
        <f aca="false">SUMIFS(Data!$D$2:$D$4985,Data!$A$2:$A$4985,SelectedWeek,Data!$B$2:$B$4985,A135)</f>
        <v>116.01</v>
      </c>
      <c r="D135" s="7" t="n">
        <f aca="false">SUMIFS(Data!$D$2:$D$4985,Data!$A$2:$A$4985,PriorWeek,Data!$B$2:$B$4985,A135)</f>
        <v>193.74</v>
      </c>
      <c r="E135" s="7" t="n">
        <f aca="false">C135-D135</f>
        <v>-77.73</v>
      </c>
      <c r="F135" s="15" t="b">
        <f aca="false">OR(C135&gt;=MinMover,D135&gt;=MinMover)</f>
        <v>0</v>
      </c>
      <c r="G135" s="0" t="str">
        <f aca="false">IF(AND(F135,E135&gt;0),COUNTIFS($F$2:$F$413,TRUE(),$E$2:$E$413,"&gt;"&amp;E135)+COUNTIFS($F$1:F134,TRUE(),$E$1:E134,E135)+1,"")</f>
        <v/>
      </c>
      <c r="H135" s="0" t="str">
        <f aca="false">IF(AND(F135,E135&lt;0),COUNTIFS($F$2:$F$413,TRUE(),$E$2:$E$413,"&lt;"&amp;E135)+COUNTIFS($F$1:F134,TRUE(),$E$1:E134,E135)+1,"")</f>
        <v/>
      </c>
    </row>
    <row r="136" customFormat="false" ht="15" hidden="false" customHeight="false" outlineLevel="0" collapsed="false">
      <c r="A136" s="0" t="s">
        <v>329</v>
      </c>
      <c r="B136" s="0" t="s">
        <v>330</v>
      </c>
      <c r="C136" s="7" t="n">
        <f aca="false">SUMIFS(Data!$D$2:$D$4985,Data!$A$2:$A$4985,SelectedWeek,Data!$B$2:$B$4985,A136)</f>
        <v>290.28</v>
      </c>
      <c r="D136" s="7" t="n">
        <f aca="false">SUMIFS(Data!$D$2:$D$4985,Data!$A$2:$A$4985,PriorWeek,Data!$B$2:$B$4985,A136)</f>
        <v>439.45</v>
      </c>
      <c r="E136" s="7" t="n">
        <f aca="false">C136-D136</f>
        <v>-149.17</v>
      </c>
      <c r="F136" s="15" t="b">
        <f aca="false">OR(C136&gt;=MinMover,D136&gt;=MinMover)</f>
        <v>0</v>
      </c>
      <c r="G136" s="0" t="str">
        <f aca="false">IF(AND(F136,E136&gt;0),COUNTIFS($F$2:$F$413,TRUE(),$E$2:$E$413,"&gt;"&amp;E136)+COUNTIFS($F$1:F135,TRUE(),$E$1:E135,E136)+1,"")</f>
        <v/>
      </c>
      <c r="H136" s="0" t="str">
        <f aca="false">IF(AND(F136,E136&lt;0),COUNTIFS($F$2:$F$413,TRUE(),$E$2:$E$413,"&lt;"&amp;E136)+COUNTIFS($F$1:F135,TRUE(),$E$1:E135,E136)+1,"")</f>
        <v/>
      </c>
    </row>
    <row r="137" customFormat="false" ht="15" hidden="false" customHeight="false" outlineLevel="0" collapsed="false">
      <c r="A137" s="0" t="s">
        <v>331</v>
      </c>
      <c r="B137" s="0" t="s">
        <v>332</v>
      </c>
      <c r="C137" s="7" t="n">
        <f aca="false">SUMIFS(Data!$D$2:$D$4985,Data!$A$2:$A$4985,SelectedWeek,Data!$B$2:$B$4985,A137)</f>
        <v>229.2</v>
      </c>
      <c r="D137" s="7" t="n">
        <f aca="false">SUMIFS(Data!$D$2:$D$4985,Data!$A$2:$A$4985,PriorWeek,Data!$B$2:$B$4985,A137)</f>
        <v>636.28</v>
      </c>
      <c r="E137" s="7" t="n">
        <f aca="false">C137-D137</f>
        <v>-407.08</v>
      </c>
      <c r="F137" s="15" t="b">
        <f aca="false">OR(C137&gt;=MinMover,D137&gt;=MinMover)</f>
        <v>0</v>
      </c>
      <c r="G137" s="0" t="str">
        <f aca="false">IF(AND(F137,E137&gt;0),COUNTIFS($F$2:$F$413,TRUE(),$E$2:$E$413,"&gt;"&amp;E137)+COUNTIFS($F$1:F136,TRUE(),$E$1:E136,E137)+1,"")</f>
        <v/>
      </c>
      <c r="H137" s="0" t="str">
        <f aca="false">IF(AND(F137,E137&lt;0),COUNTIFS($F$2:$F$413,TRUE(),$E$2:$E$413,"&lt;"&amp;E137)+COUNTIFS($F$1:F136,TRUE(),$E$1:E136,E137)+1,"")</f>
        <v/>
      </c>
    </row>
    <row r="138" customFormat="false" ht="15" hidden="false" customHeight="false" outlineLevel="0" collapsed="false">
      <c r="A138" s="0" t="s">
        <v>333</v>
      </c>
      <c r="B138" s="0" t="s">
        <v>334</v>
      </c>
      <c r="C138" s="7" t="n">
        <f aca="false">SUMIFS(Data!$D$2:$D$4985,Data!$A$2:$A$4985,SelectedWeek,Data!$B$2:$B$4985,A138)</f>
        <v>259.03</v>
      </c>
      <c r="D138" s="7" t="n">
        <f aca="false">SUMIFS(Data!$D$2:$D$4985,Data!$A$2:$A$4985,PriorWeek,Data!$B$2:$B$4985,A138)</f>
        <v>379.49</v>
      </c>
      <c r="E138" s="7" t="n">
        <f aca="false">C138-D138</f>
        <v>-120.46</v>
      </c>
      <c r="F138" s="15" t="b">
        <f aca="false">OR(C138&gt;=MinMover,D138&gt;=MinMover)</f>
        <v>0</v>
      </c>
      <c r="G138" s="0" t="str">
        <f aca="false">IF(AND(F138,E138&gt;0),COUNTIFS($F$2:$F$413,TRUE(),$E$2:$E$413,"&gt;"&amp;E138)+COUNTIFS($F$1:F137,TRUE(),$E$1:E137,E138)+1,"")</f>
        <v/>
      </c>
      <c r="H138" s="0" t="str">
        <f aca="false">IF(AND(F138,E138&lt;0),COUNTIFS($F$2:$F$413,TRUE(),$E$2:$E$413,"&lt;"&amp;E138)+COUNTIFS($F$1:F137,TRUE(),$E$1:E137,E138)+1,"")</f>
        <v/>
      </c>
    </row>
    <row r="139" customFormat="false" ht="15" hidden="false" customHeight="false" outlineLevel="0" collapsed="false">
      <c r="A139" s="0" t="s">
        <v>335</v>
      </c>
      <c r="B139" s="0" t="s">
        <v>336</v>
      </c>
      <c r="C139" s="7" t="n">
        <f aca="false">SUMIFS(Data!$D$2:$D$4985,Data!$A$2:$A$4985,SelectedWeek,Data!$B$2:$B$4985,A139)</f>
        <v>46.05</v>
      </c>
      <c r="D139" s="7" t="n">
        <f aca="false">SUMIFS(Data!$D$2:$D$4985,Data!$A$2:$A$4985,PriorWeek,Data!$B$2:$B$4985,A139)</f>
        <v>14.92</v>
      </c>
      <c r="E139" s="7" t="n">
        <f aca="false">C139-D139</f>
        <v>31.13</v>
      </c>
      <c r="F139" s="15" t="b">
        <f aca="false">OR(C139&gt;=MinMover,D139&gt;=MinMover)</f>
        <v>0</v>
      </c>
      <c r="G139" s="0" t="str">
        <f aca="false">IF(AND(F139,E139&gt;0),COUNTIFS($F$2:$F$413,TRUE(),$E$2:$E$413,"&gt;"&amp;E139)+COUNTIFS($F$1:F138,TRUE(),$E$1:E138,E139)+1,"")</f>
        <v/>
      </c>
      <c r="H139" s="0" t="str">
        <f aca="false">IF(AND(F139,E139&lt;0),COUNTIFS($F$2:$F$413,TRUE(),$E$2:$E$413,"&lt;"&amp;E139)+COUNTIFS($F$1:F138,TRUE(),$E$1:E138,E139)+1,"")</f>
        <v/>
      </c>
    </row>
    <row r="140" customFormat="false" ht="15" hidden="false" customHeight="false" outlineLevel="0" collapsed="false">
      <c r="A140" s="0" t="s">
        <v>337</v>
      </c>
      <c r="B140" s="0" t="s">
        <v>338</v>
      </c>
      <c r="C140" s="7" t="n">
        <f aca="false">SUMIFS(Data!$D$2:$D$4985,Data!$A$2:$A$4985,SelectedWeek,Data!$B$2:$B$4985,A140)</f>
        <v>7.46</v>
      </c>
      <c r="D140" s="7" t="n">
        <f aca="false">SUMIFS(Data!$D$2:$D$4985,Data!$A$2:$A$4985,PriorWeek,Data!$B$2:$B$4985,A140)</f>
        <v>416.73</v>
      </c>
      <c r="E140" s="7" t="n">
        <f aca="false">C140-D140</f>
        <v>-409.27</v>
      </c>
      <c r="F140" s="15" t="b">
        <f aca="false">OR(C140&gt;=MinMover,D140&gt;=MinMover)</f>
        <v>0</v>
      </c>
      <c r="G140" s="0" t="str">
        <f aca="false">IF(AND(F140,E140&gt;0),COUNTIFS($F$2:$F$413,TRUE(),$E$2:$E$413,"&gt;"&amp;E140)+COUNTIFS($F$1:F139,TRUE(),$E$1:E139,E140)+1,"")</f>
        <v/>
      </c>
      <c r="H140" s="0" t="str">
        <f aca="false">IF(AND(F140,E140&lt;0),COUNTIFS($F$2:$F$413,TRUE(),$E$2:$E$413,"&lt;"&amp;E140)+COUNTIFS($F$1:F139,TRUE(),$E$1:E139,E140)+1,"")</f>
        <v/>
      </c>
    </row>
    <row r="141" customFormat="false" ht="15" hidden="false" customHeight="false" outlineLevel="0" collapsed="false">
      <c r="A141" s="0" t="s">
        <v>339</v>
      </c>
      <c r="B141" s="0" t="s">
        <v>340</v>
      </c>
      <c r="C141" s="7" t="n">
        <f aca="false">SUMIFS(Data!$D$2:$D$4985,Data!$A$2:$A$4985,SelectedWeek,Data!$B$2:$B$4985,A141)</f>
        <v>0</v>
      </c>
      <c r="D141" s="7" t="n">
        <f aca="false">SUMIFS(Data!$D$2:$D$4985,Data!$A$2:$A$4985,PriorWeek,Data!$B$2:$B$4985,A141)</f>
        <v>0</v>
      </c>
      <c r="E141" s="7" t="n">
        <f aca="false">C141-D141</f>
        <v>0</v>
      </c>
      <c r="F141" s="15" t="b">
        <f aca="false">OR(C141&gt;=MinMover,D141&gt;=MinMover)</f>
        <v>0</v>
      </c>
      <c r="G141" s="0" t="str">
        <f aca="false">IF(AND(F141,E141&gt;0),COUNTIFS($F$2:$F$413,TRUE(),$E$2:$E$413,"&gt;"&amp;E141)+COUNTIFS($F$1:F140,TRUE(),$E$1:E140,E141)+1,"")</f>
        <v/>
      </c>
      <c r="H141" s="0" t="str">
        <f aca="false">IF(AND(F141,E141&lt;0),COUNTIFS($F$2:$F$413,TRUE(),$E$2:$E$413,"&lt;"&amp;E141)+COUNTIFS($F$1:F140,TRUE(),$E$1:E140,E141)+1,"")</f>
        <v/>
      </c>
    </row>
    <row r="142" customFormat="false" ht="15" hidden="false" customHeight="false" outlineLevel="0" collapsed="false">
      <c r="A142" s="0" t="s">
        <v>341</v>
      </c>
      <c r="B142" s="0" t="s">
        <v>342</v>
      </c>
      <c r="C142" s="7" t="n">
        <f aca="false">SUMIFS(Data!$D$2:$D$4985,Data!$A$2:$A$4985,SelectedWeek,Data!$B$2:$B$4985,A142)</f>
        <v>0</v>
      </c>
      <c r="D142" s="7" t="n">
        <f aca="false">SUMIFS(Data!$D$2:$D$4985,Data!$A$2:$A$4985,PriorWeek,Data!$B$2:$B$4985,A142)</f>
        <v>0</v>
      </c>
      <c r="E142" s="7" t="n">
        <f aca="false">C142-D142</f>
        <v>0</v>
      </c>
      <c r="F142" s="15" t="b">
        <f aca="false">OR(C142&gt;=MinMover,D142&gt;=MinMover)</f>
        <v>0</v>
      </c>
      <c r="G142" s="0" t="str">
        <f aca="false">IF(AND(F142,E142&gt;0),COUNTIFS($F$2:$F$413,TRUE(),$E$2:$E$413,"&gt;"&amp;E142)+COUNTIFS($F$1:F141,TRUE(),$E$1:E141,E142)+1,"")</f>
        <v/>
      </c>
      <c r="H142" s="0" t="str">
        <f aca="false">IF(AND(F142,E142&lt;0),COUNTIFS($F$2:$F$413,TRUE(),$E$2:$E$413,"&lt;"&amp;E142)+COUNTIFS($F$1:F141,TRUE(),$E$1:E141,E142)+1,"")</f>
        <v/>
      </c>
    </row>
    <row r="143" customFormat="false" ht="15" hidden="false" customHeight="false" outlineLevel="0" collapsed="false">
      <c r="A143" s="0" t="s">
        <v>343</v>
      </c>
      <c r="B143" s="0" t="s">
        <v>344</v>
      </c>
      <c r="C143" s="7" t="n">
        <f aca="false">SUMIFS(Data!$D$2:$D$4985,Data!$A$2:$A$4985,SelectedWeek,Data!$B$2:$B$4985,A143)</f>
        <v>401.52</v>
      </c>
      <c r="D143" s="7" t="n">
        <f aca="false">SUMIFS(Data!$D$2:$D$4985,Data!$A$2:$A$4985,PriorWeek,Data!$B$2:$B$4985,A143)</f>
        <v>456.39</v>
      </c>
      <c r="E143" s="7" t="n">
        <f aca="false">C143-D143</f>
        <v>-54.87</v>
      </c>
      <c r="F143" s="15" t="b">
        <f aca="false">OR(C143&gt;=MinMover,D143&gt;=MinMover)</f>
        <v>0</v>
      </c>
      <c r="G143" s="0" t="str">
        <f aca="false">IF(AND(F143,E143&gt;0),COUNTIFS($F$2:$F$413,TRUE(),$E$2:$E$413,"&gt;"&amp;E143)+COUNTIFS($F$1:F142,TRUE(),$E$1:E142,E143)+1,"")</f>
        <v/>
      </c>
      <c r="H143" s="0" t="str">
        <f aca="false">IF(AND(F143,E143&lt;0),COUNTIFS($F$2:$F$413,TRUE(),$E$2:$E$413,"&lt;"&amp;E143)+COUNTIFS($F$1:F142,TRUE(),$E$1:E142,E143)+1,"")</f>
        <v/>
      </c>
    </row>
    <row r="144" customFormat="false" ht="15" hidden="false" customHeight="false" outlineLevel="0" collapsed="false">
      <c r="A144" s="0" t="s">
        <v>345</v>
      </c>
      <c r="B144" s="0" t="s">
        <v>346</v>
      </c>
      <c r="C144" s="7" t="n">
        <f aca="false">SUMIFS(Data!$D$2:$D$4985,Data!$A$2:$A$4985,SelectedWeek,Data!$B$2:$B$4985,A144)</f>
        <v>530.52</v>
      </c>
      <c r="D144" s="7" t="n">
        <f aca="false">SUMIFS(Data!$D$2:$D$4985,Data!$A$2:$A$4985,PriorWeek,Data!$B$2:$B$4985,A144)</f>
        <v>689.11</v>
      </c>
      <c r="E144" s="7" t="n">
        <f aca="false">C144-D144</f>
        <v>-158.59</v>
      </c>
      <c r="F144" s="15" t="b">
        <f aca="false">OR(C144&gt;=MinMover,D144&gt;=MinMover)</f>
        <v>0</v>
      </c>
      <c r="G144" s="0" t="str">
        <f aca="false">IF(AND(F144,E144&gt;0),COUNTIFS($F$2:$F$413,TRUE(),$E$2:$E$413,"&gt;"&amp;E144)+COUNTIFS($F$1:F143,TRUE(),$E$1:E143,E144)+1,"")</f>
        <v/>
      </c>
      <c r="H144" s="0" t="str">
        <f aca="false">IF(AND(F144,E144&lt;0),COUNTIFS($F$2:$F$413,TRUE(),$E$2:$E$413,"&lt;"&amp;E144)+COUNTIFS($F$1:F143,TRUE(),$E$1:E143,E144)+1,"")</f>
        <v/>
      </c>
    </row>
    <row r="145" customFormat="false" ht="15" hidden="false" customHeight="false" outlineLevel="0" collapsed="false">
      <c r="A145" s="0" t="s">
        <v>347</v>
      </c>
      <c r="B145" s="0" t="s">
        <v>348</v>
      </c>
      <c r="C145" s="7" t="n">
        <f aca="false">SUMIFS(Data!$D$2:$D$4985,Data!$A$2:$A$4985,SelectedWeek,Data!$B$2:$B$4985,A145)</f>
        <v>127.23</v>
      </c>
      <c r="D145" s="7" t="n">
        <f aca="false">SUMIFS(Data!$D$2:$D$4985,Data!$A$2:$A$4985,PriorWeek,Data!$B$2:$B$4985,A145)</f>
        <v>161.3</v>
      </c>
      <c r="E145" s="7" t="n">
        <f aca="false">C145-D145</f>
        <v>-34.07</v>
      </c>
      <c r="F145" s="15" t="b">
        <f aca="false">OR(C145&gt;=MinMover,D145&gt;=MinMover)</f>
        <v>0</v>
      </c>
      <c r="G145" s="0" t="str">
        <f aca="false">IF(AND(F145,E145&gt;0),COUNTIFS($F$2:$F$413,TRUE(),$E$2:$E$413,"&gt;"&amp;E145)+COUNTIFS($F$1:F144,TRUE(),$E$1:E144,E145)+1,"")</f>
        <v/>
      </c>
      <c r="H145" s="0" t="str">
        <f aca="false">IF(AND(F145,E145&lt;0),COUNTIFS($F$2:$F$413,TRUE(),$E$2:$E$413,"&lt;"&amp;E145)+COUNTIFS($F$1:F144,TRUE(),$E$1:E144,E145)+1,"")</f>
        <v/>
      </c>
    </row>
    <row r="146" customFormat="false" ht="15" hidden="false" customHeight="false" outlineLevel="0" collapsed="false">
      <c r="A146" s="0" t="s">
        <v>349</v>
      </c>
      <c r="B146" s="0" t="s">
        <v>350</v>
      </c>
      <c r="C146" s="7" t="n">
        <f aca="false">SUMIFS(Data!$D$2:$D$4985,Data!$A$2:$A$4985,SelectedWeek,Data!$B$2:$B$4985,A146)</f>
        <v>337.19</v>
      </c>
      <c r="D146" s="7" t="n">
        <f aca="false">SUMIFS(Data!$D$2:$D$4985,Data!$A$2:$A$4985,PriorWeek,Data!$B$2:$B$4985,A146)</f>
        <v>145.77</v>
      </c>
      <c r="E146" s="7" t="n">
        <f aca="false">C146-D146</f>
        <v>191.42</v>
      </c>
      <c r="F146" s="15" t="b">
        <f aca="false">OR(C146&gt;=MinMover,D146&gt;=MinMover)</f>
        <v>0</v>
      </c>
      <c r="G146" s="0" t="str">
        <f aca="false">IF(AND(F146,E146&gt;0),COUNTIFS($F$2:$F$413,TRUE(),$E$2:$E$413,"&gt;"&amp;E146)+COUNTIFS($F$1:F145,TRUE(),$E$1:E145,E146)+1,"")</f>
        <v/>
      </c>
      <c r="H146" s="0" t="str">
        <f aca="false">IF(AND(F146,E146&lt;0),COUNTIFS($F$2:$F$413,TRUE(),$E$2:$E$413,"&lt;"&amp;E146)+COUNTIFS($F$1:F145,TRUE(),$E$1:E145,E146)+1,"")</f>
        <v/>
      </c>
    </row>
    <row r="147" customFormat="false" ht="15" hidden="false" customHeight="false" outlineLevel="0" collapsed="false">
      <c r="A147" s="0" t="s">
        <v>351</v>
      </c>
      <c r="B147" s="0" t="s">
        <v>352</v>
      </c>
      <c r="C147" s="7" t="n">
        <f aca="false">SUMIFS(Data!$D$2:$D$4985,Data!$A$2:$A$4985,SelectedWeek,Data!$B$2:$B$4985,A147)</f>
        <v>223.52</v>
      </c>
      <c r="D147" s="7" t="n">
        <f aca="false">SUMIFS(Data!$D$2:$D$4985,Data!$A$2:$A$4985,PriorWeek,Data!$B$2:$B$4985,A147)</f>
        <v>42.52</v>
      </c>
      <c r="E147" s="7" t="n">
        <f aca="false">C147-D147</f>
        <v>181</v>
      </c>
      <c r="F147" s="15" t="b">
        <f aca="false">OR(C147&gt;=MinMover,D147&gt;=MinMover)</f>
        <v>0</v>
      </c>
      <c r="G147" s="0" t="str">
        <f aca="false">IF(AND(F147,E147&gt;0),COUNTIFS($F$2:$F$413,TRUE(),$E$2:$E$413,"&gt;"&amp;E147)+COUNTIFS($F$1:F146,TRUE(),$E$1:E146,E147)+1,"")</f>
        <v/>
      </c>
      <c r="H147" s="0" t="str">
        <f aca="false">IF(AND(F147,E147&lt;0),COUNTIFS($F$2:$F$413,TRUE(),$E$2:$E$413,"&lt;"&amp;E147)+COUNTIFS($F$1:F146,TRUE(),$E$1:E146,E147)+1,"")</f>
        <v/>
      </c>
    </row>
    <row r="148" customFormat="false" ht="15" hidden="false" customHeight="false" outlineLevel="0" collapsed="false">
      <c r="A148" s="0" t="s">
        <v>353</v>
      </c>
      <c r="B148" s="0" t="s">
        <v>354</v>
      </c>
      <c r="C148" s="7" t="n">
        <f aca="false">SUMIFS(Data!$D$2:$D$4985,Data!$A$2:$A$4985,SelectedWeek,Data!$B$2:$B$4985,A148)</f>
        <v>316.13</v>
      </c>
      <c r="D148" s="7" t="n">
        <f aca="false">SUMIFS(Data!$D$2:$D$4985,Data!$A$2:$A$4985,PriorWeek,Data!$B$2:$B$4985,A148)</f>
        <v>576.91</v>
      </c>
      <c r="E148" s="7" t="n">
        <f aca="false">C148-D148</f>
        <v>-260.78</v>
      </c>
      <c r="F148" s="15" t="b">
        <f aca="false">OR(C148&gt;=MinMover,D148&gt;=MinMover)</f>
        <v>0</v>
      </c>
      <c r="G148" s="0" t="str">
        <f aca="false">IF(AND(F148,E148&gt;0),COUNTIFS($F$2:$F$413,TRUE(),$E$2:$E$413,"&gt;"&amp;E148)+COUNTIFS($F$1:F147,TRUE(),$E$1:E147,E148)+1,"")</f>
        <v/>
      </c>
      <c r="H148" s="0" t="str">
        <f aca="false">IF(AND(F148,E148&lt;0),COUNTIFS($F$2:$F$413,TRUE(),$E$2:$E$413,"&lt;"&amp;E148)+COUNTIFS($F$1:F147,TRUE(),$E$1:E147,E148)+1,"")</f>
        <v/>
      </c>
    </row>
    <row r="149" customFormat="false" ht="15" hidden="false" customHeight="false" outlineLevel="0" collapsed="false">
      <c r="A149" s="0" t="s">
        <v>355</v>
      </c>
      <c r="B149" s="0" t="s">
        <v>356</v>
      </c>
      <c r="C149" s="7" t="n">
        <f aca="false">SUMIFS(Data!$D$2:$D$4985,Data!$A$2:$A$4985,SelectedWeek,Data!$B$2:$B$4985,A149)</f>
        <v>422.95</v>
      </c>
      <c r="D149" s="7" t="n">
        <f aca="false">SUMIFS(Data!$D$2:$D$4985,Data!$A$2:$A$4985,PriorWeek,Data!$B$2:$B$4985,A149)</f>
        <v>407.79</v>
      </c>
      <c r="E149" s="7" t="n">
        <f aca="false">C149-D149</f>
        <v>15.16</v>
      </c>
      <c r="F149" s="15" t="b">
        <f aca="false">OR(C149&gt;=MinMover,D149&gt;=MinMover)</f>
        <v>0</v>
      </c>
      <c r="G149" s="0" t="str">
        <f aca="false">IF(AND(F149,E149&gt;0),COUNTIFS($F$2:$F$413,TRUE(),$E$2:$E$413,"&gt;"&amp;E149)+COUNTIFS($F$1:F148,TRUE(),$E$1:E148,E149)+1,"")</f>
        <v/>
      </c>
      <c r="H149" s="0" t="str">
        <f aca="false">IF(AND(F149,E149&lt;0),COUNTIFS($F$2:$F$413,TRUE(),$E$2:$E$413,"&lt;"&amp;E149)+COUNTIFS($F$1:F148,TRUE(),$E$1:E148,E149)+1,"")</f>
        <v/>
      </c>
    </row>
    <row r="150" customFormat="false" ht="15" hidden="false" customHeight="false" outlineLevel="0" collapsed="false">
      <c r="A150" s="0" t="s">
        <v>357</v>
      </c>
      <c r="B150" s="0" t="s">
        <v>358</v>
      </c>
      <c r="C150" s="7" t="n">
        <f aca="false">SUMIFS(Data!$D$2:$D$4985,Data!$A$2:$A$4985,SelectedWeek,Data!$B$2:$B$4985,A150)</f>
        <v>374.23</v>
      </c>
      <c r="D150" s="7" t="n">
        <f aca="false">SUMIFS(Data!$D$2:$D$4985,Data!$A$2:$A$4985,PriorWeek,Data!$B$2:$B$4985,A150)</f>
        <v>458.47</v>
      </c>
      <c r="E150" s="7" t="n">
        <f aca="false">C150-D150</f>
        <v>-84.24</v>
      </c>
      <c r="F150" s="15" t="b">
        <f aca="false">OR(C150&gt;=MinMover,D150&gt;=MinMover)</f>
        <v>0</v>
      </c>
      <c r="G150" s="0" t="str">
        <f aca="false">IF(AND(F150,E150&gt;0),COUNTIFS($F$2:$F$413,TRUE(),$E$2:$E$413,"&gt;"&amp;E150)+COUNTIFS($F$1:F149,TRUE(),$E$1:E149,E150)+1,"")</f>
        <v/>
      </c>
      <c r="H150" s="0" t="str">
        <f aca="false">IF(AND(F150,E150&lt;0),COUNTIFS($F$2:$F$413,TRUE(),$E$2:$E$413,"&lt;"&amp;E150)+COUNTIFS($F$1:F149,TRUE(),$E$1:E149,E150)+1,"")</f>
        <v/>
      </c>
    </row>
    <row r="151" customFormat="false" ht="15" hidden="false" customHeight="false" outlineLevel="0" collapsed="false">
      <c r="A151" s="0" t="s">
        <v>359</v>
      </c>
      <c r="B151" s="0" t="s">
        <v>360</v>
      </c>
      <c r="C151" s="7" t="n">
        <f aca="false">SUMIFS(Data!$D$2:$D$4985,Data!$A$2:$A$4985,SelectedWeek,Data!$B$2:$B$4985,A151)</f>
        <v>168.26</v>
      </c>
      <c r="D151" s="7" t="n">
        <f aca="false">SUMIFS(Data!$D$2:$D$4985,Data!$A$2:$A$4985,PriorWeek,Data!$B$2:$B$4985,A151)</f>
        <v>407.16</v>
      </c>
      <c r="E151" s="7" t="n">
        <f aca="false">C151-D151</f>
        <v>-238.9</v>
      </c>
      <c r="F151" s="15" t="b">
        <f aca="false">OR(C151&gt;=MinMover,D151&gt;=MinMover)</f>
        <v>0</v>
      </c>
      <c r="G151" s="0" t="str">
        <f aca="false">IF(AND(F151,E151&gt;0),COUNTIFS($F$2:$F$413,TRUE(),$E$2:$E$413,"&gt;"&amp;E151)+COUNTIFS($F$1:F150,TRUE(),$E$1:E150,E151)+1,"")</f>
        <v/>
      </c>
      <c r="H151" s="0" t="str">
        <f aca="false">IF(AND(F151,E151&lt;0),COUNTIFS($F$2:$F$413,TRUE(),$E$2:$E$413,"&lt;"&amp;E151)+COUNTIFS($F$1:F150,TRUE(),$E$1:E150,E151)+1,"")</f>
        <v/>
      </c>
    </row>
    <row r="152" customFormat="false" ht="15" hidden="false" customHeight="false" outlineLevel="0" collapsed="false">
      <c r="A152" s="0" t="s">
        <v>361</v>
      </c>
      <c r="B152" s="0" t="s">
        <v>362</v>
      </c>
      <c r="C152" s="7" t="n">
        <f aca="false">SUMIFS(Data!$D$2:$D$4985,Data!$A$2:$A$4985,SelectedWeek,Data!$B$2:$B$4985,A152)</f>
        <v>312.65</v>
      </c>
      <c r="D152" s="7" t="n">
        <f aca="false">SUMIFS(Data!$D$2:$D$4985,Data!$A$2:$A$4985,PriorWeek,Data!$B$2:$B$4985,A152)</f>
        <v>186.26</v>
      </c>
      <c r="E152" s="7" t="n">
        <f aca="false">C152-D152</f>
        <v>126.39</v>
      </c>
      <c r="F152" s="15" t="b">
        <f aca="false">OR(C152&gt;=MinMover,D152&gt;=MinMover)</f>
        <v>0</v>
      </c>
      <c r="G152" s="0" t="str">
        <f aca="false">IF(AND(F152,E152&gt;0),COUNTIFS($F$2:$F$413,TRUE(),$E$2:$E$413,"&gt;"&amp;E152)+COUNTIFS($F$1:F151,TRUE(),$E$1:E151,E152)+1,"")</f>
        <v/>
      </c>
      <c r="H152" s="0" t="str">
        <f aca="false">IF(AND(F152,E152&lt;0),COUNTIFS($F$2:$F$413,TRUE(),$E$2:$E$413,"&lt;"&amp;E152)+COUNTIFS($F$1:F151,TRUE(),$E$1:E151,E152)+1,"")</f>
        <v/>
      </c>
    </row>
    <row r="153" customFormat="false" ht="15" hidden="false" customHeight="false" outlineLevel="0" collapsed="false">
      <c r="A153" s="0" t="s">
        <v>363</v>
      </c>
      <c r="B153" s="0" t="s">
        <v>364</v>
      </c>
      <c r="C153" s="7" t="n">
        <f aca="false">SUMIFS(Data!$D$2:$D$4985,Data!$A$2:$A$4985,SelectedWeek,Data!$B$2:$B$4985,A153)</f>
        <v>311.32</v>
      </c>
      <c r="D153" s="7" t="n">
        <f aca="false">SUMIFS(Data!$D$2:$D$4985,Data!$A$2:$A$4985,PriorWeek,Data!$B$2:$B$4985,A153)</f>
        <v>270.52</v>
      </c>
      <c r="E153" s="7" t="n">
        <f aca="false">C153-D153</f>
        <v>40.8</v>
      </c>
      <c r="F153" s="15" t="b">
        <f aca="false">OR(C153&gt;=MinMover,D153&gt;=MinMover)</f>
        <v>0</v>
      </c>
      <c r="G153" s="0" t="str">
        <f aca="false">IF(AND(F153,E153&gt;0),COUNTIFS($F$2:$F$413,TRUE(),$E$2:$E$413,"&gt;"&amp;E153)+COUNTIFS($F$1:F152,TRUE(),$E$1:E152,E153)+1,"")</f>
        <v/>
      </c>
      <c r="H153" s="0" t="str">
        <f aca="false">IF(AND(F153,E153&lt;0),COUNTIFS($F$2:$F$413,TRUE(),$E$2:$E$413,"&lt;"&amp;E153)+COUNTIFS($F$1:F152,TRUE(),$E$1:E152,E153)+1,"")</f>
        <v/>
      </c>
    </row>
    <row r="154" customFormat="false" ht="15" hidden="false" customHeight="false" outlineLevel="0" collapsed="false">
      <c r="A154" s="0" t="s">
        <v>365</v>
      </c>
      <c r="B154" s="0" t="s">
        <v>366</v>
      </c>
      <c r="C154" s="7" t="n">
        <f aca="false">SUMIFS(Data!$D$2:$D$4985,Data!$A$2:$A$4985,SelectedWeek,Data!$B$2:$B$4985,A154)</f>
        <v>178.13</v>
      </c>
      <c r="D154" s="7" t="n">
        <f aca="false">SUMIFS(Data!$D$2:$D$4985,Data!$A$2:$A$4985,PriorWeek,Data!$B$2:$B$4985,A154)</f>
        <v>186.63</v>
      </c>
      <c r="E154" s="7" t="n">
        <f aca="false">C154-D154</f>
        <v>-8.5</v>
      </c>
      <c r="F154" s="15" t="b">
        <f aca="false">OR(C154&gt;=MinMover,D154&gt;=MinMover)</f>
        <v>0</v>
      </c>
      <c r="G154" s="0" t="str">
        <f aca="false">IF(AND(F154,E154&gt;0),COUNTIFS($F$2:$F$413,TRUE(),$E$2:$E$413,"&gt;"&amp;E154)+COUNTIFS($F$1:F153,TRUE(),$E$1:E153,E154)+1,"")</f>
        <v/>
      </c>
      <c r="H154" s="0" t="str">
        <f aca="false">IF(AND(F154,E154&lt;0),COUNTIFS($F$2:$F$413,TRUE(),$E$2:$E$413,"&lt;"&amp;E154)+COUNTIFS($F$1:F153,TRUE(),$E$1:E153,E154)+1,"")</f>
        <v/>
      </c>
    </row>
    <row r="155" customFormat="false" ht="15" hidden="false" customHeight="false" outlineLevel="0" collapsed="false">
      <c r="A155" s="0" t="s">
        <v>367</v>
      </c>
      <c r="B155" s="0" t="s">
        <v>368</v>
      </c>
      <c r="C155" s="7" t="n">
        <f aca="false">SUMIFS(Data!$D$2:$D$4985,Data!$A$2:$A$4985,SelectedWeek,Data!$B$2:$B$4985,A155)</f>
        <v>318.17</v>
      </c>
      <c r="D155" s="7" t="n">
        <f aca="false">SUMIFS(Data!$D$2:$D$4985,Data!$A$2:$A$4985,PriorWeek,Data!$B$2:$B$4985,A155)</f>
        <v>612.13</v>
      </c>
      <c r="E155" s="7" t="n">
        <f aca="false">C155-D155</f>
        <v>-293.96</v>
      </c>
      <c r="F155" s="15" t="b">
        <f aca="false">OR(C155&gt;=MinMover,D155&gt;=MinMover)</f>
        <v>0</v>
      </c>
      <c r="G155" s="0" t="str">
        <f aca="false">IF(AND(F155,E155&gt;0),COUNTIFS($F$2:$F$413,TRUE(),$E$2:$E$413,"&gt;"&amp;E155)+COUNTIFS($F$1:F154,TRUE(),$E$1:E154,E155)+1,"")</f>
        <v/>
      </c>
      <c r="H155" s="0" t="str">
        <f aca="false">IF(AND(F155,E155&lt;0),COUNTIFS($F$2:$F$413,TRUE(),$E$2:$E$413,"&lt;"&amp;E155)+COUNTIFS($F$1:F154,TRUE(),$E$1:E154,E155)+1,"")</f>
        <v/>
      </c>
    </row>
    <row r="156" customFormat="false" ht="15" hidden="false" customHeight="false" outlineLevel="0" collapsed="false">
      <c r="A156" s="0" t="s">
        <v>369</v>
      </c>
      <c r="B156" s="0" t="s">
        <v>370</v>
      </c>
      <c r="C156" s="7" t="n">
        <f aca="false">SUMIFS(Data!$D$2:$D$4985,Data!$A$2:$A$4985,SelectedWeek,Data!$B$2:$B$4985,A156)</f>
        <v>258.98</v>
      </c>
      <c r="D156" s="7" t="n">
        <f aca="false">SUMIFS(Data!$D$2:$D$4985,Data!$A$2:$A$4985,PriorWeek,Data!$B$2:$B$4985,A156)</f>
        <v>562.47</v>
      </c>
      <c r="E156" s="7" t="n">
        <f aca="false">C156-D156</f>
        <v>-303.49</v>
      </c>
      <c r="F156" s="15" t="b">
        <f aca="false">OR(C156&gt;=MinMover,D156&gt;=MinMover)</f>
        <v>0</v>
      </c>
      <c r="G156" s="0" t="str">
        <f aca="false">IF(AND(F156,E156&gt;0),COUNTIFS($F$2:$F$413,TRUE(),$E$2:$E$413,"&gt;"&amp;E156)+COUNTIFS($F$1:F155,TRUE(),$E$1:E155,E156)+1,"")</f>
        <v/>
      </c>
      <c r="H156" s="0" t="str">
        <f aca="false">IF(AND(F156,E156&lt;0),COUNTIFS($F$2:$F$413,TRUE(),$E$2:$E$413,"&lt;"&amp;E156)+COUNTIFS($F$1:F155,TRUE(),$E$1:E155,E156)+1,"")</f>
        <v/>
      </c>
    </row>
    <row r="157" customFormat="false" ht="15" hidden="false" customHeight="false" outlineLevel="0" collapsed="false">
      <c r="A157" s="0" t="s">
        <v>371</v>
      </c>
      <c r="B157" s="0" t="s">
        <v>372</v>
      </c>
      <c r="C157" s="7" t="n">
        <f aca="false">SUMIFS(Data!$D$2:$D$4985,Data!$A$2:$A$4985,SelectedWeek,Data!$B$2:$B$4985,A157)</f>
        <v>285.25</v>
      </c>
      <c r="D157" s="7" t="n">
        <f aca="false">SUMIFS(Data!$D$2:$D$4985,Data!$A$2:$A$4985,PriorWeek,Data!$B$2:$B$4985,A157)</f>
        <v>430.22</v>
      </c>
      <c r="E157" s="7" t="n">
        <f aca="false">C157-D157</f>
        <v>-144.97</v>
      </c>
      <c r="F157" s="15" t="b">
        <f aca="false">OR(C157&gt;=MinMover,D157&gt;=MinMover)</f>
        <v>0</v>
      </c>
      <c r="G157" s="0" t="str">
        <f aca="false">IF(AND(F157,E157&gt;0),COUNTIFS($F$2:$F$413,TRUE(),$E$2:$E$413,"&gt;"&amp;E157)+COUNTIFS($F$1:F156,TRUE(),$E$1:E156,E157)+1,"")</f>
        <v/>
      </c>
      <c r="H157" s="0" t="str">
        <f aca="false">IF(AND(F157,E157&lt;0),COUNTIFS($F$2:$F$413,TRUE(),$E$2:$E$413,"&lt;"&amp;E157)+COUNTIFS($F$1:F156,TRUE(),$E$1:E156,E157)+1,"")</f>
        <v/>
      </c>
    </row>
    <row r="158" customFormat="false" ht="15" hidden="false" customHeight="false" outlineLevel="0" collapsed="false">
      <c r="A158" s="0" t="s">
        <v>373</v>
      </c>
      <c r="B158" s="0" t="s">
        <v>374</v>
      </c>
      <c r="C158" s="7" t="n">
        <f aca="false">SUMIFS(Data!$D$2:$D$4985,Data!$A$2:$A$4985,SelectedWeek,Data!$B$2:$B$4985,A158)</f>
        <v>692.43</v>
      </c>
      <c r="D158" s="7" t="n">
        <f aca="false">SUMIFS(Data!$D$2:$D$4985,Data!$A$2:$A$4985,PriorWeek,Data!$B$2:$B$4985,A158)</f>
        <v>350.42</v>
      </c>
      <c r="E158" s="7" t="n">
        <f aca="false">C158-D158</f>
        <v>342.01</v>
      </c>
      <c r="F158" s="15" t="b">
        <f aca="false">OR(C158&gt;=MinMover,D158&gt;=MinMover)</f>
        <v>0</v>
      </c>
      <c r="G158" s="0" t="str">
        <f aca="false">IF(AND(F158,E158&gt;0),COUNTIFS($F$2:$F$413,TRUE(),$E$2:$E$413,"&gt;"&amp;E158)+COUNTIFS($F$1:F157,TRUE(),$E$1:E157,E158)+1,"")</f>
        <v/>
      </c>
      <c r="H158" s="0" t="str">
        <f aca="false">IF(AND(F158,E158&lt;0),COUNTIFS($F$2:$F$413,TRUE(),$E$2:$E$413,"&lt;"&amp;E158)+COUNTIFS($F$1:F157,TRUE(),$E$1:E157,E158)+1,"")</f>
        <v/>
      </c>
    </row>
    <row r="159" customFormat="false" ht="15" hidden="false" customHeight="false" outlineLevel="0" collapsed="false">
      <c r="A159" s="0" t="s">
        <v>375</v>
      </c>
      <c r="B159" s="0" t="s">
        <v>376</v>
      </c>
      <c r="C159" s="7" t="n">
        <f aca="false">SUMIFS(Data!$D$2:$D$4985,Data!$A$2:$A$4985,SelectedWeek,Data!$B$2:$B$4985,A159)</f>
        <v>0</v>
      </c>
      <c r="D159" s="7" t="n">
        <f aca="false">SUMIFS(Data!$D$2:$D$4985,Data!$A$2:$A$4985,PriorWeek,Data!$B$2:$B$4985,A159)</f>
        <v>35.7</v>
      </c>
      <c r="E159" s="7" t="n">
        <f aca="false">C159-D159</f>
        <v>-35.7</v>
      </c>
      <c r="F159" s="15" t="b">
        <f aca="false">OR(C159&gt;=MinMover,D159&gt;=MinMover)</f>
        <v>0</v>
      </c>
      <c r="G159" s="0" t="str">
        <f aca="false">IF(AND(F159,E159&gt;0),COUNTIFS($F$2:$F$413,TRUE(),$E$2:$E$413,"&gt;"&amp;E159)+COUNTIFS($F$1:F158,TRUE(),$E$1:E158,E159)+1,"")</f>
        <v/>
      </c>
      <c r="H159" s="0" t="str">
        <f aca="false">IF(AND(F159,E159&lt;0),COUNTIFS($F$2:$F$413,TRUE(),$E$2:$E$413,"&lt;"&amp;E159)+COUNTIFS($F$1:F158,TRUE(),$E$1:E158,E159)+1,"")</f>
        <v/>
      </c>
    </row>
    <row r="160" customFormat="false" ht="15" hidden="false" customHeight="false" outlineLevel="0" collapsed="false">
      <c r="A160" s="0" t="s">
        <v>377</v>
      </c>
      <c r="B160" s="0" t="s">
        <v>378</v>
      </c>
      <c r="C160" s="7" t="n">
        <f aca="false">SUMIFS(Data!$D$2:$D$4985,Data!$A$2:$A$4985,SelectedWeek,Data!$B$2:$B$4985,A160)</f>
        <v>267.09</v>
      </c>
      <c r="D160" s="7" t="n">
        <f aca="false">SUMIFS(Data!$D$2:$D$4985,Data!$A$2:$A$4985,PriorWeek,Data!$B$2:$B$4985,A160)</f>
        <v>72.69</v>
      </c>
      <c r="E160" s="7" t="n">
        <f aca="false">C160-D160</f>
        <v>194.4</v>
      </c>
      <c r="F160" s="15" t="b">
        <f aca="false">OR(C160&gt;=MinMover,D160&gt;=MinMover)</f>
        <v>0</v>
      </c>
      <c r="G160" s="0" t="str">
        <f aca="false">IF(AND(F160,E160&gt;0),COUNTIFS($F$2:$F$413,TRUE(),$E$2:$E$413,"&gt;"&amp;E160)+COUNTIFS($F$1:F159,TRUE(),$E$1:E159,E160)+1,"")</f>
        <v/>
      </c>
      <c r="H160" s="0" t="str">
        <f aca="false">IF(AND(F160,E160&lt;0),COUNTIFS($F$2:$F$413,TRUE(),$E$2:$E$413,"&lt;"&amp;E160)+COUNTIFS($F$1:F159,TRUE(),$E$1:E159,E160)+1,"")</f>
        <v/>
      </c>
    </row>
    <row r="161" customFormat="false" ht="15" hidden="false" customHeight="false" outlineLevel="0" collapsed="false">
      <c r="A161" s="0" t="s">
        <v>379</v>
      </c>
      <c r="B161" s="0" t="s">
        <v>380</v>
      </c>
      <c r="C161" s="7" t="n">
        <f aca="false">SUMIFS(Data!$D$2:$D$4985,Data!$A$2:$A$4985,SelectedWeek,Data!$B$2:$B$4985,A161)</f>
        <v>0</v>
      </c>
      <c r="D161" s="7" t="n">
        <f aca="false">SUMIFS(Data!$D$2:$D$4985,Data!$A$2:$A$4985,PriorWeek,Data!$B$2:$B$4985,A161)</f>
        <v>-1.65</v>
      </c>
      <c r="E161" s="7" t="n">
        <f aca="false">C161-D161</f>
        <v>1.65</v>
      </c>
      <c r="F161" s="15" t="b">
        <f aca="false">OR(C161&gt;=MinMover,D161&gt;=MinMover)</f>
        <v>0</v>
      </c>
      <c r="G161" s="0" t="str">
        <f aca="false">IF(AND(F161,E161&gt;0),COUNTIFS($F$2:$F$413,TRUE(),$E$2:$E$413,"&gt;"&amp;E161)+COUNTIFS($F$1:F160,TRUE(),$E$1:E160,E161)+1,"")</f>
        <v/>
      </c>
      <c r="H161" s="0" t="str">
        <f aca="false">IF(AND(F161,E161&lt;0),COUNTIFS($F$2:$F$413,TRUE(),$E$2:$E$413,"&lt;"&amp;E161)+COUNTIFS($F$1:F160,TRUE(),$E$1:E160,E161)+1,"")</f>
        <v/>
      </c>
    </row>
    <row r="162" customFormat="false" ht="15" hidden="false" customHeight="false" outlineLevel="0" collapsed="false">
      <c r="A162" s="0" t="s">
        <v>381</v>
      </c>
      <c r="B162" s="0" t="s">
        <v>382</v>
      </c>
      <c r="C162" s="7" t="n">
        <f aca="false">SUMIFS(Data!$D$2:$D$4985,Data!$A$2:$A$4985,SelectedWeek,Data!$B$2:$B$4985,A162)</f>
        <v>507.68</v>
      </c>
      <c r="D162" s="7" t="n">
        <f aca="false">SUMIFS(Data!$D$2:$D$4985,Data!$A$2:$A$4985,PriorWeek,Data!$B$2:$B$4985,A162)</f>
        <v>217.33</v>
      </c>
      <c r="E162" s="7" t="n">
        <f aca="false">C162-D162</f>
        <v>290.35</v>
      </c>
      <c r="F162" s="15" t="b">
        <f aca="false">OR(C162&gt;=MinMover,D162&gt;=MinMover)</f>
        <v>0</v>
      </c>
      <c r="G162" s="0" t="str">
        <f aca="false">IF(AND(F162,E162&gt;0),COUNTIFS($F$2:$F$413,TRUE(),$E$2:$E$413,"&gt;"&amp;E162)+COUNTIFS($F$1:F161,TRUE(),$E$1:E161,E162)+1,"")</f>
        <v/>
      </c>
      <c r="H162" s="0" t="str">
        <f aca="false">IF(AND(F162,E162&lt;0),COUNTIFS($F$2:$F$413,TRUE(),$E$2:$E$413,"&lt;"&amp;E162)+COUNTIFS($F$1:F161,TRUE(),$E$1:E161,E162)+1,"")</f>
        <v/>
      </c>
    </row>
    <row r="163" customFormat="false" ht="15" hidden="false" customHeight="false" outlineLevel="0" collapsed="false">
      <c r="A163" s="0" t="s">
        <v>383</v>
      </c>
      <c r="B163" s="0" t="s">
        <v>384</v>
      </c>
      <c r="C163" s="7" t="n">
        <f aca="false">SUMIFS(Data!$D$2:$D$4985,Data!$A$2:$A$4985,SelectedWeek,Data!$B$2:$B$4985,A163)</f>
        <v>56.33</v>
      </c>
      <c r="D163" s="7" t="n">
        <f aca="false">SUMIFS(Data!$D$2:$D$4985,Data!$A$2:$A$4985,PriorWeek,Data!$B$2:$B$4985,A163)</f>
        <v>60.61</v>
      </c>
      <c r="E163" s="7" t="n">
        <f aca="false">C163-D163</f>
        <v>-4.28</v>
      </c>
      <c r="F163" s="15" t="b">
        <f aca="false">OR(C163&gt;=MinMover,D163&gt;=MinMover)</f>
        <v>0</v>
      </c>
      <c r="G163" s="0" t="str">
        <f aca="false">IF(AND(F163,E163&gt;0),COUNTIFS($F$2:$F$413,TRUE(),$E$2:$E$413,"&gt;"&amp;E163)+COUNTIFS($F$1:F162,TRUE(),$E$1:E162,E163)+1,"")</f>
        <v/>
      </c>
      <c r="H163" s="0" t="str">
        <f aca="false">IF(AND(F163,E163&lt;0),COUNTIFS($F$2:$F$413,TRUE(),$E$2:$E$413,"&lt;"&amp;E163)+COUNTIFS($F$1:F162,TRUE(),$E$1:E162,E163)+1,"")</f>
        <v/>
      </c>
    </row>
    <row r="164" customFormat="false" ht="15" hidden="false" customHeight="false" outlineLevel="0" collapsed="false">
      <c r="A164" s="0" t="s">
        <v>385</v>
      </c>
      <c r="B164" s="0" t="s">
        <v>386</v>
      </c>
      <c r="C164" s="7" t="n">
        <f aca="false">SUMIFS(Data!$D$2:$D$4985,Data!$A$2:$A$4985,SelectedWeek,Data!$B$2:$B$4985,A164)</f>
        <v>652.68</v>
      </c>
      <c r="D164" s="7" t="n">
        <f aca="false">SUMIFS(Data!$D$2:$D$4985,Data!$A$2:$A$4985,PriorWeek,Data!$B$2:$B$4985,A164)</f>
        <v>737.79</v>
      </c>
      <c r="E164" s="7" t="n">
        <f aca="false">C164-D164</f>
        <v>-85.11</v>
      </c>
      <c r="F164" s="15" t="b">
        <f aca="false">OR(C164&gt;=MinMover,D164&gt;=MinMover)</f>
        <v>0</v>
      </c>
      <c r="G164" s="0" t="str">
        <f aca="false">IF(AND(F164,E164&gt;0),COUNTIFS($F$2:$F$413,TRUE(),$E$2:$E$413,"&gt;"&amp;E164)+COUNTIFS($F$1:F163,TRUE(),$E$1:E163,E164)+1,"")</f>
        <v/>
      </c>
      <c r="H164" s="0" t="str">
        <f aca="false">IF(AND(F164,E164&lt;0),COUNTIFS($F$2:$F$413,TRUE(),$E$2:$E$413,"&lt;"&amp;E164)+COUNTIFS($F$1:F163,TRUE(),$E$1:E163,E164)+1,"")</f>
        <v/>
      </c>
    </row>
    <row r="165" customFormat="false" ht="15" hidden="false" customHeight="false" outlineLevel="0" collapsed="false">
      <c r="A165" s="0" t="s">
        <v>387</v>
      </c>
      <c r="B165" s="0" t="s">
        <v>388</v>
      </c>
      <c r="C165" s="7" t="n">
        <f aca="false">SUMIFS(Data!$D$2:$D$4985,Data!$A$2:$A$4985,SelectedWeek,Data!$B$2:$B$4985,A165)</f>
        <v>49.89</v>
      </c>
      <c r="D165" s="7" t="n">
        <f aca="false">SUMIFS(Data!$D$2:$D$4985,Data!$A$2:$A$4985,PriorWeek,Data!$B$2:$B$4985,A165)</f>
        <v>133.04</v>
      </c>
      <c r="E165" s="7" t="n">
        <f aca="false">C165-D165</f>
        <v>-83.15</v>
      </c>
      <c r="F165" s="15" t="b">
        <f aca="false">OR(C165&gt;=MinMover,D165&gt;=MinMover)</f>
        <v>0</v>
      </c>
      <c r="G165" s="0" t="str">
        <f aca="false">IF(AND(F165,E165&gt;0),COUNTIFS($F$2:$F$413,TRUE(),$E$2:$E$413,"&gt;"&amp;E165)+COUNTIFS($F$1:F164,TRUE(),$E$1:E164,E165)+1,"")</f>
        <v/>
      </c>
      <c r="H165" s="0" t="str">
        <f aca="false">IF(AND(F165,E165&lt;0),COUNTIFS($F$2:$F$413,TRUE(),$E$2:$E$413,"&lt;"&amp;E165)+COUNTIFS($F$1:F164,TRUE(),$E$1:E164,E165)+1,"")</f>
        <v/>
      </c>
    </row>
    <row r="166" customFormat="false" ht="15" hidden="false" customHeight="false" outlineLevel="0" collapsed="false">
      <c r="A166" s="0" t="s">
        <v>389</v>
      </c>
      <c r="B166" s="0" t="s">
        <v>390</v>
      </c>
      <c r="C166" s="7" t="n">
        <f aca="false">SUMIFS(Data!$D$2:$D$4985,Data!$A$2:$A$4985,SelectedWeek,Data!$B$2:$B$4985,A166)</f>
        <v>26.13</v>
      </c>
      <c r="D166" s="7" t="n">
        <f aca="false">SUMIFS(Data!$D$2:$D$4985,Data!$A$2:$A$4985,PriorWeek,Data!$B$2:$B$4985,A166)</f>
        <v>24.04</v>
      </c>
      <c r="E166" s="7" t="n">
        <f aca="false">C166-D166</f>
        <v>2.09</v>
      </c>
      <c r="F166" s="15" t="b">
        <f aca="false">OR(C166&gt;=MinMover,D166&gt;=MinMover)</f>
        <v>0</v>
      </c>
      <c r="G166" s="0" t="str">
        <f aca="false">IF(AND(F166,E166&gt;0),COUNTIFS($F$2:$F$413,TRUE(),$E$2:$E$413,"&gt;"&amp;E166)+COUNTIFS($F$1:F165,TRUE(),$E$1:E165,E166)+1,"")</f>
        <v/>
      </c>
      <c r="H166" s="0" t="str">
        <f aca="false">IF(AND(F166,E166&lt;0),COUNTIFS($F$2:$F$413,TRUE(),$E$2:$E$413,"&lt;"&amp;E166)+COUNTIFS($F$1:F165,TRUE(),$E$1:E165,E166)+1,"")</f>
        <v/>
      </c>
    </row>
    <row r="167" customFormat="false" ht="15" hidden="false" customHeight="false" outlineLevel="0" collapsed="false">
      <c r="A167" s="0" t="s">
        <v>391</v>
      </c>
      <c r="B167" s="0" t="s">
        <v>392</v>
      </c>
      <c r="C167" s="7" t="n">
        <f aca="false">SUMIFS(Data!$D$2:$D$4985,Data!$A$2:$A$4985,SelectedWeek,Data!$B$2:$B$4985,A167)</f>
        <v>66.52</v>
      </c>
      <c r="D167" s="7" t="n">
        <f aca="false">SUMIFS(Data!$D$2:$D$4985,Data!$A$2:$A$4985,PriorWeek,Data!$B$2:$B$4985,A167)</f>
        <v>370.54</v>
      </c>
      <c r="E167" s="7" t="n">
        <f aca="false">C167-D167</f>
        <v>-304.02</v>
      </c>
      <c r="F167" s="15" t="b">
        <f aca="false">OR(C167&gt;=MinMover,D167&gt;=MinMover)</f>
        <v>0</v>
      </c>
      <c r="G167" s="0" t="str">
        <f aca="false">IF(AND(F167,E167&gt;0),COUNTIFS($F$2:$F$413,TRUE(),$E$2:$E$413,"&gt;"&amp;E167)+COUNTIFS($F$1:F166,TRUE(),$E$1:E166,E167)+1,"")</f>
        <v/>
      </c>
      <c r="H167" s="0" t="str">
        <f aca="false">IF(AND(F167,E167&lt;0),COUNTIFS($F$2:$F$413,TRUE(),$E$2:$E$413,"&lt;"&amp;E167)+COUNTIFS($F$1:F166,TRUE(),$E$1:E166,E167)+1,"")</f>
        <v/>
      </c>
    </row>
    <row r="168" customFormat="false" ht="15" hidden="false" customHeight="false" outlineLevel="0" collapsed="false">
      <c r="A168" s="0" t="s">
        <v>393</v>
      </c>
      <c r="B168" s="0" t="s">
        <v>394</v>
      </c>
      <c r="C168" s="7" t="n">
        <f aca="false">SUMIFS(Data!$D$2:$D$4985,Data!$A$2:$A$4985,SelectedWeek,Data!$B$2:$B$4985,A168)</f>
        <v>99</v>
      </c>
      <c r="D168" s="7" t="n">
        <f aca="false">SUMIFS(Data!$D$2:$D$4985,Data!$A$2:$A$4985,PriorWeek,Data!$B$2:$B$4985,A168)</f>
        <v>74.25</v>
      </c>
      <c r="E168" s="7" t="n">
        <f aca="false">C168-D168</f>
        <v>24.75</v>
      </c>
      <c r="F168" s="15" t="b">
        <f aca="false">OR(C168&gt;=MinMover,D168&gt;=MinMover)</f>
        <v>0</v>
      </c>
      <c r="G168" s="0" t="str">
        <f aca="false">IF(AND(F168,E168&gt;0),COUNTIFS($F$2:$F$413,TRUE(),$E$2:$E$413,"&gt;"&amp;E168)+COUNTIFS($F$1:F167,TRUE(),$E$1:E167,E168)+1,"")</f>
        <v/>
      </c>
      <c r="H168" s="0" t="str">
        <f aca="false">IF(AND(F168,E168&lt;0),COUNTIFS($F$2:$F$413,TRUE(),$E$2:$E$413,"&lt;"&amp;E168)+COUNTIFS($F$1:F167,TRUE(),$E$1:E167,E168)+1,"")</f>
        <v/>
      </c>
    </row>
    <row r="169" customFormat="false" ht="15" hidden="false" customHeight="false" outlineLevel="0" collapsed="false">
      <c r="A169" s="0" t="s">
        <v>395</v>
      </c>
      <c r="B169" s="0" t="s">
        <v>396</v>
      </c>
      <c r="C169" s="7" t="n">
        <f aca="false">SUMIFS(Data!$D$2:$D$4985,Data!$A$2:$A$4985,SelectedWeek,Data!$B$2:$B$4985,A169)</f>
        <v>78.46</v>
      </c>
      <c r="D169" s="7" t="n">
        <f aca="false">SUMIFS(Data!$D$2:$D$4985,Data!$A$2:$A$4985,PriorWeek,Data!$B$2:$B$4985,A169)</f>
        <v>39.83</v>
      </c>
      <c r="E169" s="7" t="n">
        <f aca="false">C169-D169</f>
        <v>38.63</v>
      </c>
      <c r="F169" s="15" t="b">
        <f aca="false">OR(C169&gt;=MinMover,D169&gt;=MinMover)</f>
        <v>0</v>
      </c>
      <c r="G169" s="0" t="str">
        <f aca="false">IF(AND(F169,E169&gt;0),COUNTIFS($F$2:$F$413,TRUE(),$E$2:$E$413,"&gt;"&amp;E169)+COUNTIFS($F$1:F168,TRUE(),$E$1:E168,E169)+1,"")</f>
        <v/>
      </c>
      <c r="H169" s="0" t="str">
        <f aca="false">IF(AND(F169,E169&lt;0),COUNTIFS($F$2:$F$413,TRUE(),$E$2:$E$413,"&lt;"&amp;E169)+COUNTIFS($F$1:F168,TRUE(),$E$1:E168,E169)+1,"")</f>
        <v/>
      </c>
    </row>
    <row r="170" customFormat="false" ht="15" hidden="false" customHeight="false" outlineLevel="0" collapsed="false">
      <c r="A170" s="0" t="s">
        <v>397</v>
      </c>
      <c r="B170" s="0" t="s">
        <v>398</v>
      </c>
      <c r="C170" s="7" t="n">
        <f aca="false">SUMIFS(Data!$D$2:$D$4985,Data!$A$2:$A$4985,SelectedWeek,Data!$B$2:$B$4985,A170)</f>
        <v>304.73</v>
      </c>
      <c r="D170" s="7" t="n">
        <f aca="false">SUMIFS(Data!$D$2:$D$4985,Data!$A$2:$A$4985,PriorWeek,Data!$B$2:$B$4985,A170)</f>
        <v>114.92</v>
      </c>
      <c r="E170" s="7" t="n">
        <f aca="false">C170-D170</f>
        <v>189.81</v>
      </c>
      <c r="F170" s="15" t="b">
        <f aca="false">OR(C170&gt;=MinMover,D170&gt;=MinMover)</f>
        <v>0</v>
      </c>
      <c r="G170" s="0" t="str">
        <f aca="false">IF(AND(F170,E170&gt;0),COUNTIFS($F$2:$F$413,TRUE(),$E$2:$E$413,"&gt;"&amp;E170)+COUNTIFS($F$1:F169,TRUE(),$E$1:E169,E170)+1,"")</f>
        <v/>
      </c>
      <c r="H170" s="0" t="str">
        <f aca="false">IF(AND(F170,E170&lt;0),COUNTIFS($F$2:$F$413,TRUE(),$E$2:$E$413,"&lt;"&amp;E170)+COUNTIFS($F$1:F169,TRUE(),$E$1:E169,E170)+1,"")</f>
        <v/>
      </c>
    </row>
    <row r="171" customFormat="false" ht="15" hidden="false" customHeight="false" outlineLevel="0" collapsed="false">
      <c r="A171" s="0" t="s">
        <v>399</v>
      </c>
      <c r="B171" s="0" t="s">
        <v>400</v>
      </c>
      <c r="C171" s="7" t="n">
        <f aca="false">SUMIFS(Data!$D$2:$D$4985,Data!$A$2:$A$4985,SelectedWeek,Data!$B$2:$B$4985,A171)</f>
        <v>557.22</v>
      </c>
      <c r="D171" s="7" t="n">
        <f aca="false">SUMIFS(Data!$D$2:$D$4985,Data!$A$2:$A$4985,PriorWeek,Data!$B$2:$B$4985,A171)</f>
        <v>370.27</v>
      </c>
      <c r="E171" s="7" t="n">
        <f aca="false">C171-D171</f>
        <v>186.95</v>
      </c>
      <c r="F171" s="15" t="b">
        <f aca="false">OR(C171&gt;=MinMover,D171&gt;=MinMover)</f>
        <v>0</v>
      </c>
      <c r="G171" s="0" t="str">
        <f aca="false">IF(AND(F171,E171&gt;0),COUNTIFS($F$2:$F$413,TRUE(),$E$2:$E$413,"&gt;"&amp;E171)+COUNTIFS($F$1:F170,TRUE(),$E$1:E170,E171)+1,"")</f>
        <v/>
      </c>
      <c r="H171" s="0" t="str">
        <f aca="false">IF(AND(F171,E171&lt;0),COUNTIFS($F$2:$F$413,TRUE(),$E$2:$E$413,"&lt;"&amp;E171)+COUNTIFS($F$1:F170,TRUE(),$E$1:E170,E171)+1,"")</f>
        <v/>
      </c>
    </row>
    <row r="172" customFormat="false" ht="15" hidden="false" customHeight="false" outlineLevel="0" collapsed="false">
      <c r="A172" s="0" t="s">
        <v>401</v>
      </c>
      <c r="B172" s="0" t="s">
        <v>402</v>
      </c>
      <c r="C172" s="7" t="n">
        <f aca="false">SUMIFS(Data!$D$2:$D$4985,Data!$A$2:$A$4985,SelectedWeek,Data!$B$2:$B$4985,A172)</f>
        <v>443.93</v>
      </c>
      <c r="D172" s="7" t="n">
        <f aca="false">SUMIFS(Data!$D$2:$D$4985,Data!$A$2:$A$4985,PriorWeek,Data!$B$2:$B$4985,A172)</f>
        <v>301.01</v>
      </c>
      <c r="E172" s="7" t="n">
        <f aca="false">C172-D172</f>
        <v>142.92</v>
      </c>
      <c r="F172" s="15" t="b">
        <f aca="false">OR(C172&gt;=MinMover,D172&gt;=MinMover)</f>
        <v>0</v>
      </c>
      <c r="G172" s="0" t="str">
        <f aca="false">IF(AND(F172,E172&gt;0),COUNTIFS($F$2:$F$413,TRUE(),$E$2:$E$413,"&gt;"&amp;E172)+COUNTIFS($F$1:F171,TRUE(),$E$1:E171,E172)+1,"")</f>
        <v/>
      </c>
      <c r="H172" s="0" t="str">
        <f aca="false">IF(AND(F172,E172&lt;0),COUNTIFS($F$2:$F$413,TRUE(),$E$2:$E$413,"&lt;"&amp;E172)+COUNTIFS($F$1:F171,TRUE(),$E$1:E171,E172)+1,"")</f>
        <v/>
      </c>
    </row>
    <row r="173" customFormat="false" ht="15" hidden="false" customHeight="false" outlineLevel="0" collapsed="false">
      <c r="A173" s="0" t="s">
        <v>403</v>
      </c>
      <c r="B173" s="0" t="s">
        <v>404</v>
      </c>
      <c r="C173" s="7" t="n">
        <f aca="false">SUMIFS(Data!$D$2:$D$4985,Data!$A$2:$A$4985,SelectedWeek,Data!$B$2:$B$4985,A173)</f>
        <v>433.21</v>
      </c>
      <c r="D173" s="7" t="n">
        <f aca="false">SUMIFS(Data!$D$2:$D$4985,Data!$A$2:$A$4985,PriorWeek,Data!$B$2:$B$4985,A173)</f>
        <v>414.85</v>
      </c>
      <c r="E173" s="7" t="n">
        <f aca="false">C173-D173</f>
        <v>18.36</v>
      </c>
      <c r="F173" s="15" t="b">
        <f aca="false">OR(C173&gt;=MinMover,D173&gt;=MinMover)</f>
        <v>0</v>
      </c>
      <c r="G173" s="0" t="str">
        <f aca="false">IF(AND(F173,E173&gt;0),COUNTIFS($F$2:$F$413,TRUE(),$E$2:$E$413,"&gt;"&amp;E173)+COUNTIFS($F$1:F172,TRUE(),$E$1:E172,E173)+1,"")</f>
        <v/>
      </c>
      <c r="H173" s="0" t="str">
        <f aca="false">IF(AND(F173,E173&lt;0),COUNTIFS($F$2:$F$413,TRUE(),$E$2:$E$413,"&lt;"&amp;E173)+COUNTIFS($F$1:F172,TRUE(),$E$1:E172,E173)+1,"")</f>
        <v/>
      </c>
    </row>
    <row r="174" customFormat="false" ht="15" hidden="false" customHeight="false" outlineLevel="0" collapsed="false">
      <c r="A174" s="0" t="s">
        <v>405</v>
      </c>
      <c r="B174" s="0" t="s">
        <v>406</v>
      </c>
      <c r="C174" s="7" t="n">
        <f aca="false">SUMIFS(Data!$D$2:$D$4985,Data!$A$2:$A$4985,SelectedWeek,Data!$B$2:$B$4985,A174)</f>
        <v>959.07</v>
      </c>
      <c r="D174" s="7" t="n">
        <f aca="false">SUMIFS(Data!$D$2:$D$4985,Data!$A$2:$A$4985,PriorWeek,Data!$B$2:$B$4985,A174)</f>
        <v>510.02</v>
      </c>
      <c r="E174" s="7" t="n">
        <f aca="false">C174-D174</f>
        <v>449.05</v>
      </c>
      <c r="F174" s="15" t="b">
        <f aca="false">OR(C174&gt;=MinMover,D174&gt;=MinMover)</f>
        <v>0</v>
      </c>
      <c r="G174" s="0" t="str">
        <f aca="false">IF(AND(F174,E174&gt;0),COUNTIFS($F$2:$F$413,TRUE(),$E$2:$E$413,"&gt;"&amp;E174)+COUNTIFS($F$1:F173,TRUE(),$E$1:E173,E174)+1,"")</f>
        <v/>
      </c>
      <c r="H174" s="0" t="str">
        <f aca="false">IF(AND(F174,E174&lt;0),COUNTIFS($F$2:$F$413,TRUE(),$E$2:$E$413,"&lt;"&amp;E174)+COUNTIFS($F$1:F173,TRUE(),$E$1:E173,E174)+1,"")</f>
        <v/>
      </c>
    </row>
    <row r="175" customFormat="false" ht="15" hidden="false" customHeight="false" outlineLevel="0" collapsed="false">
      <c r="A175" s="0" t="s">
        <v>407</v>
      </c>
      <c r="B175" s="0" t="s">
        <v>408</v>
      </c>
      <c r="C175" s="7" t="n">
        <f aca="false">SUMIFS(Data!$D$2:$D$4985,Data!$A$2:$A$4985,SelectedWeek,Data!$B$2:$B$4985,A175)</f>
        <v>367.25</v>
      </c>
      <c r="D175" s="7" t="n">
        <f aca="false">SUMIFS(Data!$D$2:$D$4985,Data!$A$2:$A$4985,PriorWeek,Data!$B$2:$B$4985,A175)</f>
        <v>432.13</v>
      </c>
      <c r="E175" s="7" t="n">
        <f aca="false">C175-D175</f>
        <v>-64.88</v>
      </c>
      <c r="F175" s="15" t="b">
        <f aca="false">OR(C175&gt;=MinMover,D175&gt;=MinMover)</f>
        <v>0</v>
      </c>
      <c r="G175" s="0" t="str">
        <f aca="false">IF(AND(F175,E175&gt;0),COUNTIFS($F$2:$F$413,TRUE(),$E$2:$E$413,"&gt;"&amp;E175)+COUNTIFS($F$1:F174,TRUE(),$E$1:E174,E175)+1,"")</f>
        <v/>
      </c>
      <c r="H175" s="0" t="str">
        <f aca="false">IF(AND(F175,E175&lt;0),COUNTIFS($F$2:$F$413,TRUE(),$E$2:$E$413,"&lt;"&amp;E175)+COUNTIFS($F$1:F174,TRUE(),$E$1:E174,E175)+1,"")</f>
        <v/>
      </c>
    </row>
    <row r="176" customFormat="false" ht="15" hidden="false" customHeight="false" outlineLevel="0" collapsed="false">
      <c r="A176" s="0" t="s">
        <v>409</v>
      </c>
      <c r="B176" s="0" t="s">
        <v>410</v>
      </c>
      <c r="C176" s="7" t="n">
        <f aca="false">SUMIFS(Data!$D$2:$D$4985,Data!$A$2:$A$4985,SelectedWeek,Data!$B$2:$B$4985,A176)</f>
        <v>386.45</v>
      </c>
      <c r="D176" s="7" t="n">
        <f aca="false">SUMIFS(Data!$D$2:$D$4985,Data!$A$2:$A$4985,PriorWeek,Data!$B$2:$B$4985,A176)</f>
        <v>278.53</v>
      </c>
      <c r="E176" s="7" t="n">
        <f aca="false">C176-D176</f>
        <v>107.92</v>
      </c>
      <c r="F176" s="15" t="b">
        <f aca="false">OR(C176&gt;=MinMover,D176&gt;=MinMover)</f>
        <v>0</v>
      </c>
      <c r="G176" s="0" t="str">
        <f aca="false">IF(AND(F176,E176&gt;0),COUNTIFS($F$2:$F$413,TRUE(),$E$2:$E$413,"&gt;"&amp;E176)+COUNTIFS($F$1:F175,TRUE(),$E$1:E175,E176)+1,"")</f>
        <v/>
      </c>
      <c r="H176" s="0" t="str">
        <f aca="false">IF(AND(F176,E176&lt;0),COUNTIFS($F$2:$F$413,TRUE(),$E$2:$E$413,"&lt;"&amp;E176)+COUNTIFS($F$1:F175,TRUE(),$E$1:E175,E176)+1,"")</f>
        <v/>
      </c>
    </row>
    <row r="177" customFormat="false" ht="15" hidden="false" customHeight="false" outlineLevel="0" collapsed="false">
      <c r="A177" s="0" t="s">
        <v>411</v>
      </c>
      <c r="B177" s="0" t="s">
        <v>412</v>
      </c>
      <c r="C177" s="7" t="n">
        <f aca="false">SUMIFS(Data!$D$2:$D$4985,Data!$A$2:$A$4985,SelectedWeek,Data!$B$2:$B$4985,A177)</f>
        <v>1351.36</v>
      </c>
      <c r="D177" s="7" t="n">
        <f aca="false">SUMIFS(Data!$D$2:$D$4985,Data!$A$2:$A$4985,PriorWeek,Data!$B$2:$B$4985,A177)</f>
        <v>977.51</v>
      </c>
      <c r="E177" s="7" t="n">
        <f aca="false">C177-D177</f>
        <v>373.85</v>
      </c>
      <c r="F177" s="15" t="b">
        <f aca="false">OR(C177&gt;=MinMover,D177&gt;=MinMover)</f>
        <v>1</v>
      </c>
      <c r="G177" s="0" t="n">
        <f aca="false">IF(AND(F177,E177&gt;0),COUNTIFS($F$2:$F$413,TRUE(),$E$2:$E$413,"&gt;"&amp;E177)+COUNTIFS($F$1:F176,TRUE(),$E$1:E176,E177)+1,"")</f>
        <v>32</v>
      </c>
      <c r="H177" s="0" t="str">
        <f aca="false">IF(AND(F177,E177&lt;0),COUNTIFS($F$2:$F$413,TRUE(),$E$2:$E$413,"&lt;"&amp;E177)+COUNTIFS($F$1:F176,TRUE(),$E$1:E176,E177)+1,"")</f>
        <v/>
      </c>
    </row>
    <row r="178" customFormat="false" ht="15" hidden="false" customHeight="false" outlineLevel="0" collapsed="false">
      <c r="A178" s="0" t="s">
        <v>413</v>
      </c>
      <c r="B178" s="0" t="s">
        <v>414</v>
      </c>
      <c r="C178" s="7" t="n">
        <f aca="false">SUMIFS(Data!$D$2:$D$4985,Data!$A$2:$A$4985,SelectedWeek,Data!$B$2:$B$4985,A178)</f>
        <v>1193.58</v>
      </c>
      <c r="D178" s="7" t="n">
        <f aca="false">SUMIFS(Data!$D$2:$D$4985,Data!$A$2:$A$4985,PriorWeek,Data!$B$2:$B$4985,A178)</f>
        <v>722.5</v>
      </c>
      <c r="E178" s="7" t="n">
        <f aca="false">C178-D178</f>
        <v>471.08</v>
      </c>
      <c r="F178" s="15" t="b">
        <f aca="false">OR(C178&gt;=MinMover,D178&gt;=MinMover)</f>
        <v>1</v>
      </c>
      <c r="G178" s="0" t="n">
        <f aca="false">IF(AND(F178,E178&gt;0),COUNTIFS($F$2:$F$413,TRUE(),$E$2:$E$413,"&gt;"&amp;E178)+COUNTIFS($F$1:F177,TRUE(),$E$1:E177,E178)+1,"")</f>
        <v>26</v>
      </c>
      <c r="H178" s="0" t="str">
        <f aca="false">IF(AND(F178,E178&lt;0),COUNTIFS($F$2:$F$413,TRUE(),$E$2:$E$413,"&lt;"&amp;E178)+COUNTIFS($F$1:F177,TRUE(),$E$1:E177,E178)+1,"")</f>
        <v/>
      </c>
    </row>
    <row r="179" customFormat="false" ht="15" hidden="false" customHeight="false" outlineLevel="0" collapsed="false">
      <c r="A179" s="0" t="s">
        <v>415</v>
      </c>
      <c r="B179" s="0" t="s">
        <v>416</v>
      </c>
      <c r="C179" s="7" t="n">
        <f aca="false">SUMIFS(Data!$D$2:$D$4985,Data!$A$2:$A$4985,SelectedWeek,Data!$B$2:$B$4985,A179)</f>
        <v>938.55</v>
      </c>
      <c r="D179" s="7" t="n">
        <f aca="false">SUMIFS(Data!$D$2:$D$4985,Data!$A$2:$A$4985,PriorWeek,Data!$B$2:$B$4985,A179)</f>
        <v>301.58</v>
      </c>
      <c r="E179" s="7" t="n">
        <f aca="false">C179-D179</f>
        <v>636.97</v>
      </c>
      <c r="F179" s="15" t="b">
        <f aca="false">OR(C179&gt;=MinMover,D179&gt;=MinMover)</f>
        <v>0</v>
      </c>
      <c r="G179" s="0" t="str">
        <f aca="false">IF(AND(F179,E179&gt;0),COUNTIFS($F$2:$F$413,TRUE(),$E$2:$E$413,"&gt;"&amp;E179)+COUNTIFS($F$1:F178,TRUE(),$E$1:E178,E179)+1,"")</f>
        <v/>
      </c>
      <c r="H179" s="0" t="str">
        <f aca="false">IF(AND(F179,E179&lt;0),COUNTIFS($F$2:$F$413,TRUE(),$E$2:$E$413,"&lt;"&amp;E179)+COUNTIFS($F$1:F178,TRUE(),$E$1:E178,E179)+1,"")</f>
        <v/>
      </c>
    </row>
    <row r="180" customFormat="false" ht="15" hidden="false" customHeight="false" outlineLevel="0" collapsed="false">
      <c r="A180" s="0" t="s">
        <v>417</v>
      </c>
      <c r="B180" s="0" t="s">
        <v>418</v>
      </c>
      <c r="C180" s="7" t="n">
        <f aca="false">SUMIFS(Data!$D$2:$D$4985,Data!$A$2:$A$4985,SelectedWeek,Data!$B$2:$B$4985,A180)</f>
        <v>591.84</v>
      </c>
      <c r="D180" s="7" t="n">
        <f aca="false">SUMIFS(Data!$D$2:$D$4985,Data!$A$2:$A$4985,PriorWeek,Data!$B$2:$B$4985,A180)</f>
        <v>231.24</v>
      </c>
      <c r="E180" s="7" t="n">
        <f aca="false">C180-D180</f>
        <v>360.6</v>
      </c>
      <c r="F180" s="15" t="b">
        <f aca="false">OR(C180&gt;=MinMover,D180&gt;=MinMover)</f>
        <v>0</v>
      </c>
      <c r="G180" s="0" t="str">
        <f aca="false">IF(AND(F180,E180&gt;0),COUNTIFS($F$2:$F$413,TRUE(),$E$2:$E$413,"&gt;"&amp;E180)+COUNTIFS($F$1:F179,TRUE(),$E$1:E179,E180)+1,"")</f>
        <v/>
      </c>
      <c r="H180" s="0" t="str">
        <f aca="false">IF(AND(F180,E180&lt;0),COUNTIFS($F$2:$F$413,TRUE(),$E$2:$E$413,"&lt;"&amp;E180)+COUNTIFS($F$1:F179,TRUE(),$E$1:E179,E180)+1,"")</f>
        <v/>
      </c>
    </row>
    <row r="181" customFormat="false" ht="15" hidden="false" customHeight="false" outlineLevel="0" collapsed="false">
      <c r="A181" s="0" t="s">
        <v>419</v>
      </c>
      <c r="B181" s="0" t="s">
        <v>420</v>
      </c>
      <c r="C181" s="7" t="n">
        <f aca="false">SUMIFS(Data!$D$2:$D$4985,Data!$A$2:$A$4985,SelectedWeek,Data!$B$2:$B$4985,A181)</f>
        <v>523.41</v>
      </c>
      <c r="D181" s="7" t="n">
        <f aca="false">SUMIFS(Data!$D$2:$D$4985,Data!$A$2:$A$4985,PriorWeek,Data!$B$2:$B$4985,A181)</f>
        <v>523.34</v>
      </c>
      <c r="E181" s="7" t="n">
        <f aca="false">C181-D181</f>
        <v>0.0699999999999363</v>
      </c>
      <c r="F181" s="15" t="b">
        <f aca="false">OR(C181&gt;=MinMover,D181&gt;=MinMover)</f>
        <v>0</v>
      </c>
      <c r="G181" s="0" t="str">
        <f aca="false">IF(AND(F181,E181&gt;0),COUNTIFS($F$2:$F$413,TRUE(),$E$2:$E$413,"&gt;"&amp;E181)+COUNTIFS($F$1:F180,TRUE(),$E$1:E180,E181)+1,"")</f>
        <v/>
      </c>
      <c r="H181" s="0" t="str">
        <f aca="false">IF(AND(F181,E181&lt;0),COUNTIFS($F$2:$F$413,TRUE(),$E$2:$E$413,"&lt;"&amp;E181)+COUNTIFS($F$1:F180,TRUE(),$E$1:E180,E181)+1,"")</f>
        <v/>
      </c>
    </row>
    <row r="182" customFormat="false" ht="15" hidden="false" customHeight="false" outlineLevel="0" collapsed="false">
      <c r="A182" s="0" t="s">
        <v>421</v>
      </c>
      <c r="B182" s="0" t="s">
        <v>422</v>
      </c>
      <c r="C182" s="7" t="n">
        <f aca="false">SUMIFS(Data!$D$2:$D$4985,Data!$A$2:$A$4985,SelectedWeek,Data!$B$2:$B$4985,A182)</f>
        <v>90.09</v>
      </c>
      <c r="D182" s="7" t="n">
        <f aca="false">SUMIFS(Data!$D$2:$D$4985,Data!$A$2:$A$4985,PriorWeek,Data!$B$2:$B$4985,A182)</f>
        <v>123.69</v>
      </c>
      <c r="E182" s="7" t="n">
        <f aca="false">C182-D182</f>
        <v>-33.6</v>
      </c>
      <c r="F182" s="15" t="b">
        <f aca="false">OR(C182&gt;=MinMover,D182&gt;=MinMover)</f>
        <v>0</v>
      </c>
      <c r="G182" s="0" t="str">
        <f aca="false">IF(AND(F182,E182&gt;0),COUNTIFS($F$2:$F$413,TRUE(),$E$2:$E$413,"&gt;"&amp;E182)+COUNTIFS($F$1:F181,TRUE(),$E$1:E181,E182)+1,"")</f>
        <v/>
      </c>
      <c r="H182" s="0" t="str">
        <f aca="false">IF(AND(F182,E182&lt;0),COUNTIFS($F$2:$F$413,TRUE(),$E$2:$E$413,"&lt;"&amp;E182)+COUNTIFS($F$1:F181,TRUE(),$E$1:E181,E182)+1,"")</f>
        <v/>
      </c>
    </row>
    <row r="183" customFormat="false" ht="15" hidden="false" customHeight="false" outlineLevel="0" collapsed="false">
      <c r="A183" s="0" t="s">
        <v>423</v>
      </c>
      <c r="B183" s="0" t="s">
        <v>424</v>
      </c>
      <c r="C183" s="7" t="n">
        <f aca="false">SUMIFS(Data!$D$2:$D$4985,Data!$A$2:$A$4985,SelectedWeek,Data!$B$2:$B$4985,A183)</f>
        <v>352.42</v>
      </c>
      <c r="D183" s="7" t="n">
        <f aca="false">SUMIFS(Data!$D$2:$D$4985,Data!$A$2:$A$4985,PriorWeek,Data!$B$2:$B$4985,A183)</f>
        <v>318.03</v>
      </c>
      <c r="E183" s="7" t="n">
        <f aca="false">C183-D183</f>
        <v>34.39</v>
      </c>
      <c r="F183" s="15" t="b">
        <f aca="false">OR(C183&gt;=MinMover,D183&gt;=MinMover)</f>
        <v>0</v>
      </c>
      <c r="G183" s="0" t="str">
        <f aca="false">IF(AND(F183,E183&gt;0),COUNTIFS($F$2:$F$413,TRUE(),$E$2:$E$413,"&gt;"&amp;E183)+COUNTIFS($F$1:F182,TRUE(),$E$1:E182,E183)+1,"")</f>
        <v/>
      </c>
      <c r="H183" s="0" t="str">
        <f aca="false">IF(AND(F183,E183&lt;0),COUNTIFS($F$2:$F$413,TRUE(),$E$2:$E$413,"&lt;"&amp;E183)+COUNTIFS($F$1:F182,TRUE(),$E$1:E182,E183)+1,"")</f>
        <v/>
      </c>
    </row>
    <row r="184" customFormat="false" ht="15" hidden="false" customHeight="false" outlineLevel="0" collapsed="false">
      <c r="A184" s="0" t="s">
        <v>425</v>
      </c>
      <c r="B184" s="0" t="s">
        <v>426</v>
      </c>
      <c r="C184" s="7" t="n">
        <f aca="false">SUMIFS(Data!$D$2:$D$4985,Data!$A$2:$A$4985,SelectedWeek,Data!$B$2:$B$4985,A184)</f>
        <v>579.55</v>
      </c>
      <c r="D184" s="7" t="n">
        <f aca="false">SUMIFS(Data!$D$2:$D$4985,Data!$A$2:$A$4985,PriorWeek,Data!$B$2:$B$4985,A184)</f>
        <v>619.98</v>
      </c>
      <c r="E184" s="7" t="n">
        <f aca="false">C184-D184</f>
        <v>-40.4300000000001</v>
      </c>
      <c r="F184" s="15" t="b">
        <f aca="false">OR(C184&gt;=MinMover,D184&gt;=MinMover)</f>
        <v>0</v>
      </c>
      <c r="G184" s="0" t="str">
        <f aca="false">IF(AND(F184,E184&gt;0),COUNTIFS($F$2:$F$413,TRUE(),$E$2:$E$413,"&gt;"&amp;E184)+COUNTIFS($F$1:F183,TRUE(),$E$1:E183,E184)+1,"")</f>
        <v/>
      </c>
      <c r="H184" s="0" t="str">
        <f aca="false">IF(AND(F184,E184&lt;0),COUNTIFS($F$2:$F$413,TRUE(),$E$2:$E$413,"&lt;"&amp;E184)+COUNTIFS($F$1:F183,TRUE(),$E$1:E183,E184)+1,"")</f>
        <v/>
      </c>
    </row>
    <row r="185" customFormat="false" ht="15" hidden="false" customHeight="false" outlineLevel="0" collapsed="false">
      <c r="A185" s="0" t="s">
        <v>427</v>
      </c>
      <c r="B185" s="0" t="s">
        <v>428</v>
      </c>
      <c r="C185" s="7" t="n">
        <f aca="false">SUMIFS(Data!$D$2:$D$4985,Data!$A$2:$A$4985,SelectedWeek,Data!$B$2:$B$4985,A185)</f>
        <v>213.75</v>
      </c>
      <c r="D185" s="7" t="n">
        <f aca="false">SUMIFS(Data!$D$2:$D$4985,Data!$A$2:$A$4985,PriorWeek,Data!$B$2:$B$4985,A185)</f>
        <v>79</v>
      </c>
      <c r="E185" s="7" t="n">
        <f aca="false">C185-D185</f>
        <v>134.75</v>
      </c>
      <c r="F185" s="15" t="b">
        <f aca="false">OR(C185&gt;=MinMover,D185&gt;=MinMover)</f>
        <v>0</v>
      </c>
      <c r="G185" s="0" t="str">
        <f aca="false">IF(AND(F185,E185&gt;0),COUNTIFS($F$2:$F$413,TRUE(),$E$2:$E$413,"&gt;"&amp;E185)+COUNTIFS($F$1:F184,TRUE(),$E$1:E184,E185)+1,"")</f>
        <v/>
      </c>
      <c r="H185" s="0" t="str">
        <f aca="false">IF(AND(F185,E185&lt;0),COUNTIFS($F$2:$F$413,TRUE(),$E$2:$E$413,"&lt;"&amp;E185)+COUNTIFS($F$1:F184,TRUE(),$E$1:E184,E185)+1,"")</f>
        <v/>
      </c>
    </row>
    <row r="186" customFormat="false" ht="15" hidden="false" customHeight="false" outlineLevel="0" collapsed="false">
      <c r="A186" s="0" t="s">
        <v>429</v>
      </c>
      <c r="B186" s="0" t="s">
        <v>430</v>
      </c>
      <c r="C186" s="7" t="n">
        <f aca="false">SUMIFS(Data!$D$2:$D$4985,Data!$A$2:$A$4985,SelectedWeek,Data!$B$2:$B$4985,A186)</f>
        <v>0</v>
      </c>
      <c r="D186" s="7" t="n">
        <f aca="false">SUMIFS(Data!$D$2:$D$4985,Data!$A$2:$A$4985,PriorWeek,Data!$B$2:$B$4985,A186)</f>
        <v>0</v>
      </c>
      <c r="E186" s="7" t="n">
        <f aca="false">C186-D186</f>
        <v>0</v>
      </c>
      <c r="F186" s="15" t="b">
        <f aca="false">OR(C186&gt;=MinMover,D186&gt;=MinMover)</f>
        <v>0</v>
      </c>
      <c r="G186" s="0" t="str">
        <f aca="false">IF(AND(F186,E186&gt;0),COUNTIFS($F$2:$F$413,TRUE(),$E$2:$E$413,"&gt;"&amp;E186)+COUNTIFS($F$1:F185,TRUE(),$E$1:E185,E186)+1,"")</f>
        <v/>
      </c>
      <c r="H186" s="0" t="str">
        <f aca="false">IF(AND(F186,E186&lt;0),COUNTIFS($F$2:$F$413,TRUE(),$E$2:$E$413,"&lt;"&amp;E186)+COUNTIFS($F$1:F185,TRUE(),$E$1:E185,E186)+1,"")</f>
        <v/>
      </c>
    </row>
    <row r="187" customFormat="false" ht="15" hidden="false" customHeight="false" outlineLevel="0" collapsed="false">
      <c r="A187" s="0" t="s">
        <v>431</v>
      </c>
      <c r="B187" s="0" t="s">
        <v>432</v>
      </c>
      <c r="C187" s="7" t="n">
        <f aca="false">SUMIFS(Data!$D$2:$D$4985,Data!$A$2:$A$4985,SelectedWeek,Data!$B$2:$B$4985,A187)</f>
        <v>88.39</v>
      </c>
      <c r="D187" s="7" t="n">
        <f aca="false">SUMIFS(Data!$D$2:$D$4985,Data!$A$2:$A$4985,PriorWeek,Data!$B$2:$B$4985,A187)</f>
        <v>197.1</v>
      </c>
      <c r="E187" s="7" t="n">
        <f aca="false">C187-D187</f>
        <v>-108.71</v>
      </c>
      <c r="F187" s="15" t="b">
        <f aca="false">OR(C187&gt;=MinMover,D187&gt;=MinMover)</f>
        <v>0</v>
      </c>
      <c r="G187" s="0" t="str">
        <f aca="false">IF(AND(F187,E187&gt;0),COUNTIFS($F$2:$F$413,TRUE(),$E$2:$E$413,"&gt;"&amp;E187)+COUNTIFS($F$1:F186,TRUE(),$E$1:E186,E187)+1,"")</f>
        <v/>
      </c>
      <c r="H187" s="0" t="str">
        <f aca="false">IF(AND(F187,E187&lt;0),COUNTIFS($F$2:$F$413,TRUE(),$E$2:$E$413,"&lt;"&amp;E187)+COUNTIFS($F$1:F186,TRUE(),$E$1:E186,E187)+1,"")</f>
        <v/>
      </c>
    </row>
    <row r="188" customFormat="false" ht="15" hidden="false" customHeight="false" outlineLevel="0" collapsed="false">
      <c r="A188" s="0" t="s">
        <v>433</v>
      </c>
      <c r="B188" s="0" t="s">
        <v>434</v>
      </c>
      <c r="C188" s="7" t="n">
        <f aca="false">SUMIFS(Data!$D$2:$D$4985,Data!$A$2:$A$4985,SelectedWeek,Data!$B$2:$B$4985,A188)</f>
        <v>99.5</v>
      </c>
      <c r="D188" s="7" t="n">
        <f aca="false">SUMIFS(Data!$D$2:$D$4985,Data!$A$2:$A$4985,PriorWeek,Data!$B$2:$B$4985,A188)</f>
        <v>107.8</v>
      </c>
      <c r="E188" s="7" t="n">
        <f aca="false">C188-D188</f>
        <v>-8.3</v>
      </c>
      <c r="F188" s="15" t="b">
        <f aca="false">OR(C188&gt;=MinMover,D188&gt;=MinMover)</f>
        <v>0</v>
      </c>
      <c r="G188" s="0" t="str">
        <f aca="false">IF(AND(F188,E188&gt;0),COUNTIFS($F$2:$F$413,TRUE(),$E$2:$E$413,"&gt;"&amp;E188)+COUNTIFS($F$1:F187,TRUE(),$E$1:E187,E188)+1,"")</f>
        <v/>
      </c>
      <c r="H188" s="0" t="str">
        <f aca="false">IF(AND(F188,E188&lt;0),COUNTIFS($F$2:$F$413,TRUE(),$E$2:$E$413,"&lt;"&amp;E188)+COUNTIFS($F$1:F187,TRUE(),$E$1:E187,E188)+1,"")</f>
        <v/>
      </c>
    </row>
    <row r="189" customFormat="false" ht="15" hidden="false" customHeight="false" outlineLevel="0" collapsed="false">
      <c r="A189" s="0" t="s">
        <v>435</v>
      </c>
      <c r="B189" s="0" t="s">
        <v>436</v>
      </c>
      <c r="C189" s="7" t="n">
        <f aca="false">SUMIFS(Data!$D$2:$D$4985,Data!$A$2:$A$4985,SelectedWeek,Data!$B$2:$B$4985,A189)</f>
        <v>49.75</v>
      </c>
      <c r="D189" s="7" t="n">
        <f aca="false">SUMIFS(Data!$D$2:$D$4985,Data!$A$2:$A$4985,PriorWeek,Data!$B$2:$B$4985,A189)</f>
        <v>368.33</v>
      </c>
      <c r="E189" s="7" t="n">
        <f aca="false">C189-D189</f>
        <v>-318.58</v>
      </c>
      <c r="F189" s="15" t="b">
        <f aca="false">OR(C189&gt;=MinMover,D189&gt;=MinMover)</f>
        <v>0</v>
      </c>
      <c r="G189" s="0" t="str">
        <f aca="false">IF(AND(F189,E189&gt;0),COUNTIFS($F$2:$F$413,TRUE(),$E$2:$E$413,"&gt;"&amp;E189)+COUNTIFS($F$1:F188,TRUE(),$E$1:E188,E189)+1,"")</f>
        <v/>
      </c>
      <c r="H189" s="0" t="str">
        <f aca="false">IF(AND(F189,E189&lt;0),COUNTIFS($F$2:$F$413,TRUE(),$E$2:$E$413,"&lt;"&amp;E189)+COUNTIFS($F$1:F188,TRUE(),$E$1:E188,E189)+1,"")</f>
        <v/>
      </c>
    </row>
    <row r="190" customFormat="false" ht="15" hidden="false" customHeight="false" outlineLevel="0" collapsed="false">
      <c r="A190" s="0" t="s">
        <v>437</v>
      </c>
      <c r="B190" s="0" t="s">
        <v>438</v>
      </c>
      <c r="C190" s="7" t="n">
        <f aca="false">SUMIFS(Data!$D$2:$D$4985,Data!$A$2:$A$4985,SelectedWeek,Data!$B$2:$B$4985,A190)</f>
        <v>209.37</v>
      </c>
      <c r="D190" s="7" t="n">
        <f aca="false">SUMIFS(Data!$D$2:$D$4985,Data!$A$2:$A$4985,PriorWeek,Data!$B$2:$B$4985,A190)</f>
        <v>97.18</v>
      </c>
      <c r="E190" s="7" t="n">
        <f aca="false">C190-D190</f>
        <v>112.19</v>
      </c>
      <c r="F190" s="15" t="b">
        <f aca="false">OR(C190&gt;=MinMover,D190&gt;=MinMover)</f>
        <v>0</v>
      </c>
      <c r="G190" s="0" t="str">
        <f aca="false">IF(AND(F190,E190&gt;0),COUNTIFS($F$2:$F$413,TRUE(),$E$2:$E$413,"&gt;"&amp;E190)+COUNTIFS($F$1:F189,TRUE(),$E$1:E189,E190)+1,"")</f>
        <v/>
      </c>
      <c r="H190" s="0" t="str">
        <f aca="false">IF(AND(F190,E190&lt;0),COUNTIFS($F$2:$F$413,TRUE(),$E$2:$E$413,"&lt;"&amp;E190)+COUNTIFS($F$1:F189,TRUE(),$E$1:E189,E190)+1,"")</f>
        <v/>
      </c>
    </row>
    <row r="191" customFormat="false" ht="15" hidden="false" customHeight="false" outlineLevel="0" collapsed="false">
      <c r="A191" s="0" t="s">
        <v>439</v>
      </c>
      <c r="B191" s="0" t="s">
        <v>440</v>
      </c>
      <c r="C191" s="7" t="n">
        <f aca="false">SUMIFS(Data!$D$2:$D$4985,Data!$A$2:$A$4985,SelectedWeek,Data!$B$2:$B$4985,A191)</f>
        <v>448.76</v>
      </c>
      <c r="D191" s="7" t="n">
        <f aca="false">SUMIFS(Data!$D$2:$D$4985,Data!$A$2:$A$4985,PriorWeek,Data!$B$2:$B$4985,A191)</f>
        <v>318.65</v>
      </c>
      <c r="E191" s="7" t="n">
        <f aca="false">C191-D191</f>
        <v>130.11</v>
      </c>
      <c r="F191" s="15" t="b">
        <f aca="false">OR(C191&gt;=MinMover,D191&gt;=MinMover)</f>
        <v>0</v>
      </c>
      <c r="G191" s="0" t="str">
        <f aca="false">IF(AND(F191,E191&gt;0),COUNTIFS($F$2:$F$413,TRUE(),$E$2:$E$413,"&gt;"&amp;E191)+COUNTIFS($F$1:F190,TRUE(),$E$1:E190,E191)+1,"")</f>
        <v/>
      </c>
      <c r="H191" s="0" t="str">
        <f aca="false">IF(AND(F191,E191&lt;0),COUNTIFS($F$2:$F$413,TRUE(),$E$2:$E$413,"&lt;"&amp;E191)+COUNTIFS($F$1:F190,TRUE(),$E$1:E190,E191)+1,"")</f>
        <v/>
      </c>
    </row>
    <row r="192" customFormat="false" ht="15" hidden="false" customHeight="false" outlineLevel="0" collapsed="false">
      <c r="A192" s="0" t="s">
        <v>441</v>
      </c>
      <c r="B192" s="0" t="s">
        <v>442</v>
      </c>
      <c r="C192" s="7" t="n">
        <f aca="false">SUMIFS(Data!$D$2:$D$4985,Data!$A$2:$A$4985,SelectedWeek,Data!$B$2:$B$4985,A192)</f>
        <v>50.04</v>
      </c>
      <c r="D192" s="7" t="n">
        <f aca="false">SUMIFS(Data!$D$2:$D$4985,Data!$A$2:$A$4985,PriorWeek,Data!$B$2:$B$4985,A192)</f>
        <v>612.31</v>
      </c>
      <c r="E192" s="7" t="n">
        <f aca="false">C192-D192</f>
        <v>-562.27</v>
      </c>
      <c r="F192" s="15" t="b">
        <f aca="false">OR(C192&gt;=MinMover,D192&gt;=MinMover)</f>
        <v>0</v>
      </c>
      <c r="G192" s="0" t="str">
        <f aca="false">IF(AND(F192,E192&gt;0),COUNTIFS($F$2:$F$413,TRUE(),$E$2:$E$413,"&gt;"&amp;E192)+COUNTIFS($F$1:F191,TRUE(),$E$1:E191,E192)+1,"")</f>
        <v/>
      </c>
      <c r="H192" s="0" t="str">
        <f aca="false">IF(AND(F192,E192&lt;0),COUNTIFS($F$2:$F$413,TRUE(),$E$2:$E$413,"&lt;"&amp;E192)+COUNTIFS($F$1:F191,TRUE(),$E$1:E191,E192)+1,"")</f>
        <v/>
      </c>
    </row>
    <row r="193" customFormat="false" ht="15" hidden="false" customHeight="false" outlineLevel="0" collapsed="false">
      <c r="A193" s="0" t="s">
        <v>443</v>
      </c>
      <c r="B193" s="0" t="s">
        <v>444</v>
      </c>
      <c r="C193" s="7" t="n">
        <f aca="false">SUMIFS(Data!$D$2:$D$4985,Data!$A$2:$A$4985,SelectedWeek,Data!$B$2:$B$4985,A193)</f>
        <v>69.75</v>
      </c>
      <c r="D193" s="7" t="n">
        <f aca="false">SUMIFS(Data!$D$2:$D$4985,Data!$A$2:$A$4985,PriorWeek,Data!$B$2:$B$4985,A193)</f>
        <v>70.67</v>
      </c>
      <c r="E193" s="7" t="n">
        <f aca="false">C193-D193</f>
        <v>-0.920000000000002</v>
      </c>
      <c r="F193" s="15" t="b">
        <f aca="false">OR(C193&gt;=MinMover,D193&gt;=MinMover)</f>
        <v>0</v>
      </c>
      <c r="G193" s="0" t="str">
        <f aca="false">IF(AND(F193,E193&gt;0),COUNTIFS($F$2:$F$413,TRUE(),$E$2:$E$413,"&gt;"&amp;E193)+COUNTIFS($F$1:F192,TRUE(),$E$1:E192,E193)+1,"")</f>
        <v/>
      </c>
      <c r="H193" s="0" t="str">
        <f aca="false">IF(AND(F193,E193&lt;0),COUNTIFS($F$2:$F$413,TRUE(),$E$2:$E$413,"&lt;"&amp;E193)+COUNTIFS($F$1:F192,TRUE(),$E$1:E192,E193)+1,"")</f>
        <v/>
      </c>
    </row>
    <row r="194" customFormat="false" ht="15" hidden="false" customHeight="false" outlineLevel="0" collapsed="false">
      <c r="A194" s="0" t="s">
        <v>445</v>
      </c>
      <c r="B194" s="0" t="s">
        <v>446</v>
      </c>
      <c r="C194" s="7" t="n">
        <f aca="false">SUMIFS(Data!$D$2:$D$4985,Data!$A$2:$A$4985,SelectedWeek,Data!$B$2:$B$4985,A194)</f>
        <v>115.63</v>
      </c>
      <c r="D194" s="7" t="n">
        <f aca="false">SUMIFS(Data!$D$2:$D$4985,Data!$A$2:$A$4985,PriorWeek,Data!$B$2:$B$4985,A194)</f>
        <v>49.9</v>
      </c>
      <c r="E194" s="7" t="n">
        <f aca="false">C194-D194</f>
        <v>65.73</v>
      </c>
      <c r="F194" s="15" t="b">
        <f aca="false">OR(C194&gt;=MinMover,D194&gt;=MinMover)</f>
        <v>0</v>
      </c>
      <c r="G194" s="0" t="str">
        <f aca="false">IF(AND(F194,E194&gt;0),COUNTIFS($F$2:$F$413,TRUE(),$E$2:$E$413,"&gt;"&amp;E194)+COUNTIFS($F$1:F193,TRUE(),$E$1:E193,E194)+1,"")</f>
        <v/>
      </c>
      <c r="H194" s="0" t="str">
        <f aca="false">IF(AND(F194,E194&lt;0),COUNTIFS($F$2:$F$413,TRUE(),$E$2:$E$413,"&lt;"&amp;E194)+COUNTIFS($F$1:F193,TRUE(),$E$1:E193,E194)+1,"")</f>
        <v/>
      </c>
    </row>
    <row r="195" customFormat="false" ht="15" hidden="false" customHeight="false" outlineLevel="0" collapsed="false">
      <c r="A195" s="0" t="s">
        <v>447</v>
      </c>
      <c r="B195" s="0" t="s">
        <v>448</v>
      </c>
      <c r="C195" s="7" t="n">
        <f aca="false">SUMIFS(Data!$D$2:$D$4985,Data!$A$2:$A$4985,SelectedWeek,Data!$B$2:$B$4985,A195)</f>
        <v>-42.5</v>
      </c>
      <c r="D195" s="7" t="n">
        <f aca="false">SUMIFS(Data!$D$2:$D$4985,Data!$A$2:$A$4985,PriorWeek,Data!$B$2:$B$4985,A195)</f>
        <v>595</v>
      </c>
      <c r="E195" s="7" t="n">
        <f aca="false">C195-D195</f>
        <v>-637.5</v>
      </c>
      <c r="F195" s="15" t="b">
        <f aca="false">OR(C195&gt;=MinMover,D195&gt;=MinMover)</f>
        <v>0</v>
      </c>
      <c r="G195" s="0" t="str">
        <f aca="false">IF(AND(F195,E195&gt;0),COUNTIFS($F$2:$F$413,TRUE(),$E$2:$E$413,"&gt;"&amp;E195)+COUNTIFS($F$1:F194,TRUE(),$E$1:E194,E195)+1,"")</f>
        <v/>
      </c>
      <c r="H195" s="0" t="str">
        <f aca="false">IF(AND(F195,E195&lt;0),COUNTIFS($F$2:$F$413,TRUE(),$E$2:$E$413,"&lt;"&amp;E195)+COUNTIFS($F$1:F194,TRUE(),$E$1:E194,E195)+1,"")</f>
        <v/>
      </c>
    </row>
    <row r="196" customFormat="false" ht="15" hidden="false" customHeight="false" outlineLevel="0" collapsed="false">
      <c r="A196" s="0" t="s">
        <v>449</v>
      </c>
      <c r="B196" s="0" t="s">
        <v>450</v>
      </c>
      <c r="C196" s="7" t="n">
        <f aca="false">SUMIFS(Data!$D$2:$D$4985,Data!$A$2:$A$4985,SelectedWeek,Data!$B$2:$B$4985,A196)</f>
        <v>1337.96</v>
      </c>
      <c r="D196" s="7" t="n">
        <f aca="false">SUMIFS(Data!$D$2:$D$4985,Data!$A$2:$A$4985,PriorWeek,Data!$B$2:$B$4985,A196)</f>
        <v>935.83</v>
      </c>
      <c r="E196" s="7" t="n">
        <f aca="false">C196-D196</f>
        <v>402.13</v>
      </c>
      <c r="F196" s="15" t="b">
        <f aca="false">OR(C196&gt;=MinMover,D196&gt;=MinMover)</f>
        <v>1</v>
      </c>
      <c r="G196" s="0" t="n">
        <f aca="false">IF(AND(F196,E196&gt;0),COUNTIFS($F$2:$F$413,TRUE(),$E$2:$E$413,"&gt;"&amp;E196)+COUNTIFS($F$1:F195,TRUE(),$E$1:E195,E196)+1,"")</f>
        <v>30</v>
      </c>
      <c r="H196" s="0" t="str">
        <f aca="false">IF(AND(F196,E196&lt;0),COUNTIFS($F$2:$F$413,TRUE(),$E$2:$E$413,"&lt;"&amp;E196)+COUNTIFS($F$1:F195,TRUE(),$E$1:E195,E196)+1,"")</f>
        <v/>
      </c>
    </row>
    <row r="197" customFormat="false" ht="15" hidden="false" customHeight="false" outlineLevel="0" collapsed="false">
      <c r="A197" s="0" t="s">
        <v>451</v>
      </c>
      <c r="B197" s="0" t="s">
        <v>452</v>
      </c>
      <c r="C197" s="7" t="n">
        <f aca="false">SUMIFS(Data!$D$2:$D$4985,Data!$A$2:$A$4985,SelectedWeek,Data!$B$2:$B$4985,A197)</f>
        <v>161.53</v>
      </c>
      <c r="D197" s="7" t="n">
        <f aca="false">SUMIFS(Data!$D$2:$D$4985,Data!$A$2:$A$4985,PriorWeek,Data!$B$2:$B$4985,A197)</f>
        <v>88.24</v>
      </c>
      <c r="E197" s="7" t="n">
        <f aca="false">C197-D197</f>
        <v>73.29</v>
      </c>
      <c r="F197" s="15" t="b">
        <f aca="false">OR(C197&gt;=MinMover,D197&gt;=MinMover)</f>
        <v>0</v>
      </c>
      <c r="G197" s="0" t="str">
        <f aca="false">IF(AND(F197,E197&gt;0),COUNTIFS($F$2:$F$413,TRUE(),$E$2:$E$413,"&gt;"&amp;E197)+COUNTIFS($F$1:F196,TRUE(),$E$1:E196,E197)+1,"")</f>
        <v/>
      </c>
      <c r="H197" s="0" t="str">
        <f aca="false">IF(AND(F197,E197&lt;0),COUNTIFS($F$2:$F$413,TRUE(),$E$2:$E$413,"&lt;"&amp;E197)+COUNTIFS($F$1:F196,TRUE(),$E$1:E196,E197)+1,"")</f>
        <v/>
      </c>
    </row>
    <row r="198" customFormat="false" ht="15" hidden="false" customHeight="false" outlineLevel="0" collapsed="false">
      <c r="A198" s="0" t="s">
        <v>453</v>
      </c>
      <c r="B198" s="0" t="s">
        <v>454</v>
      </c>
      <c r="C198" s="7" t="n">
        <f aca="false">SUMIFS(Data!$D$2:$D$4985,Data!$A$2:$A$4985,SelectedWeek,Data!$B$2:$B$4985,A198)</f>
        <v>88.24</v>
      </c>
      <c r="D198" s="7" t="n">
        <f aca="false">SUMIFS(Data!$D$2:$D$4985,Data!$A$2:$A$4985,PriorWeek,Data!$B$2:$B$4985,A198)</f>
        <v>221.6</v>
      </c>
      <c r="E198" s="7" t="n">
        <f aca="false">C198-D198</f>
        <v>-133.36</v>
      </c>
      <c r="F198" s="15" t="b">
        <f aca="false">OR(C198&gt;=MinMover,D198&gt;=MinMover)</f>
        <v>0</v>
      </c>
      <c r="G198" s="0" t="str">
        <f aca="false">IF(AND(F198,E198&gt;0),COUNTIFS($F$2:$F$413,TRUE(),$E$2:$E$413,"&gt;"&amp;E198)+COUNTIFS($F$1:F197,TRUE(),$E$1:E197,E198)+1,"")</f>
        <v/>
      </c>
      <c r="H198" s="0" t="str">
        <f aca="false">IF(AND(F198,E198&lt;0),COUNTIFS($F$2:$F$413,TRUE(),$E$2:$E$413,"&lt;"&amp;E198)+COUNTIFS($F$1:F197,TRUE(),$E$1:E197,E198)+1,"")</f>
        <v/>
      </c>
    </row>
    <row r="199" customFormat="false" ht="15" hidden="false" customHeight="false" outlineLevel="0" collapsed="false">
      <c r="A199" s="0" t="s">
        <v>455</v>
      </c>
      <c r="B199" s="0" t="s">
        <v>456</v>
      </c>
      <c r="C199" s="7" t="n">
        <f aca="false">SUMIFS(Data!$D$2:$D$4985,Data!$A$2:$A$4985,SelectedWeek,Data!$B$2:$B$4985,A199)</f>
        <v>491.62</v>
      </c>
      <c r="D199" s="7" t="n">
        <f aca="false">SUMIFS(Data!$D$2:$D$4985,Data!$A$2:$A$4985,PriorWeek,Data!$B$2:$B$4985,A199)</f>
        <v>289.44</v>
      </c>
      <c r="E199" s="7" t="n">
        <f aca="false">C199-D199</f>
        <v>202.18</v>
      </c>
      <c r="F199" s="15" t="b">
        <f aca="false">OR(C199&gt;=MinMover,D199&gt;=MinMover)</f>
        <v>0</v>
      </c>
      <c r="G199" s="0" t="str">
        <f aca="false">IF(AND(F199,E199&gt;0),COUNTIFS($F$2:$F$413,TRUE(),$E$2:$E$413,"&gt;"&amp;E199)+COUNTIFS($F$1:F198,TRUE(),$E$1:E198,E199)+1,"")</f>
        <v/>
      </c>
      <c r="H199" s="0" t="str">
        <f aca="false">IF(AND(F199,E199&lt;0),COUNTIFS($F$2:$F$413,TRUE(),$E$2:$E$413,"&lt;"&amp;E199)+COUNTIFS($F$1:F198,TRUE(),$E$1:E198,E199)+1,"")</f>
        <v/>
      </c>
    </row>
    <row r="200" customFormat="false" ht="15" hidden="false" customHeight="false" outlineLevel="0" collapsed="false">
      <c r="A200" s="0" t="s">
        <v>457</v>
      </c>
      <c r="B200" s="0" t="s">
        <v>458</v>
      </c>
      <c r="C200" s="7" t="n">
        <f aca="false">SUMIFS(Data!$D$2:$D$4985,Data!$A$2:$A$4985,SelectedWeek,Data!$B$2:$B$4985,A200)</f>
        <v>389.58</v>
      </c>
      <c r="D200" s="7" t="n">
        <f aca="false">SUMIFS(Data!$D$2:$D$4985,Data!$A$2:$A$4985,PriorWeek,Data!$B$2:$B$4985,A200)</f>
        <v>373.24</v>
      </c>
      <c r="E200" s="7" t="n">
        <f aca="false">C200-D200</f>
        <v>16.34</v>
      </c>
      <c r="F200" s="15" t="b">
        <f aca="false">OR(C200&gt;=MinMover,D200&gt;=MinMover)</f>
        <v>0</v>
      </c>
      <c r="G200" s="0" t="str">
        <f aca="false">IF(AND(F200,E200&gt;0),COUNTIFS($F$2:$F$413,TRUE(),$E$2:$E$413,"&gt;"&amp;E200)+COUNTIFS($F$1:F199,TRUE(),$E$1:E199,E200)+1,"")</f>
        <v/>
      </c>
      <c r="H200" s="0" t="str">
        <f aca="false">IF(AND(F200,E200&lt;0),COUNTIFS($F$2:$F$413,TRUE(),$E$2:$E$413,"&lt;"&amp;E200)+COUNTIFS($F$1:F199,TRUE(),$E$1:E199,E200)+1,"")</f>
        <v/>
      </c>
    </row>
    <row r="201" customFormat="false" ht="15" hidden="false" customHeight="false" outlineLevel="0" collapsed="false">
      <c r="A201" s="0" t="s">
        <v>459</v>
      </c>
      <c r="B201" s="0" t="s">
        <v>460</v>
      </c>
      <c r="C201" s="7" t="n">
        <f aca="false">SUMIFS(Data!$D$2:$D$4985,Data!$A$2:$A$4985,SelectedWeek,Data!$B$2:$B$4985,A201)</f>
        <v>1248.01</v>
      </c>
      <c r="D201" s="7" t="n">
        <f aca="false">SUMIFS(Data!$D$2:$D$4985,Data!$A$2:$A$4985,PriorWeek,Data!$B$2:$B$4985,A201)</f>
        <v>725.25</v>
      </c>
      <c r="E201" s="7" t="n">
        <f aca="false">C201-D201</f>
        <v>522.76</v>
      </c>
      <c r="F201" s="15" t="b">
        <f aca="false">OR(C201&gt;=MinMover,D201&gt;=MinMover)</f>
        <v>1</v>
      </c>
      <c r="G201" s="0" t="n">
        <f aca="false">IF(AND(F201,E201&gt;0),COUNTIFS($F$2:$F$413,TRUE(),$E$2:$E$413,"&gt;"&amp;E201)+COUNTIFS($F$1:F200,TRUE(),$E$1:E200,E201)+1,"")</f>
        <v>24</v>
      </c>
      <c r="H201" s="0" t="str">
        <f aca="false">IF(AND(F201,E201&lt;0),COUNTIFS($F$2:$F$413,TRUE(),$E$2:$E$413,"&lt;"&amp;E201)+COUNTIFS($F$1:F200,TRUE(),$E$1:E200,E201)+1,"")</f>
        <v/>
      </c>
    </row>
    <row r="202" customFormat="false" ht="15" hidden="false" customHeight="false" outlineLevel="0" collapsed="false">
      <c r="A202" s="0" t="s">
        <v>461</v>
      </c>
      <c r="B202" s="0" t="s">
        <v>462</v>
      </c>
      <c r="C202" s="7" t="n">
        <f aca="false">SUMIFS(Data!$D$2:$D$4985,Data!$A$2:$A$4985,SelectedWeek,Data!$B$2:$B$4985,A202)</f>
        <v>928.78</v>
      </c>
      <c r="D202" s="7" t="n">
        <f aca="false">SUMIFS(Data!$D$2:$D$4985,Data!$A$2:$A$4985,PriorWeek,Data!$B$2:$B$4985,A202)</f>
        <v>306.45</v>
      </c>
      <c r="E202" s="7" t="n">
        <f aca="false">C202-D202</f>
        <v>622.33</v>
      </c>
      <c r="F202" s="15" t="b">
        <f aca="false">OR(C202&gt;=MinMover,D202&gt;=MinMover)</f>
        <v>0</v>
      </c>
      <c r="G202" s="0" t="str">
        <f aca="false">IF(AND(F202,E202&gt;0),COUNTIFS($F$2:$F$413,TRUE(),$E$2:$E$413,"&gt;"&amp;E202)+COUNTIFS($F$1:F201,TRUE(),$E$1:E201,E202)+1,"")</f>
        <v/>
      </c>
      <c r="H202" s="0" t="str">
        <f aca="false">IF(AND(F202,E202&lt;0),COUNTIFS($F$2:$F$413,TRUE(),$E$2:$E$413,"&lt;"&amp;E202)+COUNTIFS($F$1:F201,TRUE(),$E$1:E201,E202)+1,"")</f>
        <v/>
      </c>
    </row>
    <row r="203" customFormat="false" ht="15" hidden="false" customHeight="false" outlineLevel="0" collapsed="false">
      <c r="A203" s="0" t="s">
        <v>463</v>
      </c>
      <c r="B203" s="0" t="s">
        <v>464</v>
      </c>
      <c r="C203" s="7" t="n">
        <f aca="false">SUMIFS(Data!$D$2:$D$4985,Data!$A$2:$A$4985,SelectedWeek,Data!$B$2:$B$4985,A203)</f>
        <v>566.8</v>
      </c>
      <c r="D203" s="7" t="n">
        <f aca="false">SUMIFS(Data!$D$2:$D$4985,Data!$A$2:$A$4985,PriorWeek,Data!$B$2:$B$4985,A203)</f>
        <v>563.76</v>
      </c>
      <c r="E203" s="7" t="n">
        <f aca="false">C203-D203</f>
        <v>3.03999999999996</v>
      </c>
      <c r="F203" s="15" t="b">
        <f aca="false">OR(C203&gt;=MinMover,D203&gt;=MinMover)</f>
        <v>0</v>
      </c>
      <c r="G203" s="0" t="str">
        <f aca="false">IF(AND(F203,E203&gt;0),COUNTIFS($F$2:$F$413,TRUE(),$E$2:$E$413,"&gt;"&amp;E203)+COUNTIFS($F$1:F202,TRUE(),$E$1:E202,E203)+1,"")</f>
        <v/>
      </c>
      <c r="H203" s="0" t="str">
        <f aca="false">IF(AND(F203,E203&lt;0),COUNTIFS($F$2:$F$413,TRUE(),$E$2:$E$413,"&lt;"&amp;E203)+COUNTIFS($F$1:F202,TRUE(),$E$1:E202,E203)+1,"")</f>
        <v/>
      </c>
    </row>
    <row r="204" customFormat="false" ht="15" hidden="false" customHeight="false" outlineLevel="0" collapsed="false">
      <c r="A204" s="0" t="s">
        <v>465</v>
      </c>
      <c r="B204" s="0" t="s">
        <v>466</v>
      </c>
      <c r="C204" s="7" t="n">
        <f aca="false">SUMIFS(Data!$D$2:$D$4985,Data!$A$2:$A$4985,SelectedWeek,Data!$B$2:$B$4985,A204)</f>
        <v>231.93</v>
      </c>
      <c r="D204" s="7" t="n">
        <f aca="false">SUMIFS(Data!$D$2:$D$4985,Data!$A$2:$A$4985,PriorWeek,Data!$B$2:$B$4985,A204)</f>
        <v>153.59</v>
      </c>
      <c r="E204" s="7" t="n">
        <f aca="false">C204-D204</f>
        <v>78.34</v>
      </c>
      <c r="F204" s="15" t="b">
        <f aca="false">OR(C204&gt;=MinMover,D204&gt;=MinMover)</f>
        <v>0</v>
      </c>
      <c r="G204" s="0" t="str">
        <f aca="false">IF(AND(F204,E204&gt;0),COUNTIFS($F$2:$F$413,TRUE(),$E$2:$E$413,"&gt;"&amp;E204)+COUNTIFS($F$1:F203,TRUE(),$E$1:E203,E204)+1,"")</f>
        <v/>
      </c>
      <c r="H204" s="0" t="str">
        <f aca="false">IF(AND(F204,E204&lt;0),COUNTIFS($F$2:$F$413,TRUE(),$E$2:$E$413,"&lt;"&amp;E204)+COUNTIFS($F$1:F203,TRUE(),$E$1:E203,E204)+1,"")</f>
        <v/>
      </c>
    </row>
    <row r="205" customFormat="false" ht="15" hidden="false" customHeight="false" outlineLevel="0" collapsed="false">
      <c r="A205" s="0" t="s">
        <v>467</v>
      </c>
      <c r="B205" s="0" t="s">
        <v>468</v>
      </c>
      <c r="C205" s="7" t="n">
        <f aca="false">SUMIFS(Data!$D$2:$D$4985,Data!$A$2:$A$4985,SelectedWeek,Data!$B$2:$B$4985,A205)</f>
        <v>316.65</v>
      </c>
      <c r="D205" s="7" t="n">
        <f aca="false">SUMIFS(Data!$D$2:$D$4985,Data!$A$2:$A$4985,PriorWeek,Data!$B$2:$B$4985,A205)</f>
        <v>262.69</v>
      </c>
      <c r="E205" s="7" t="n">
        <f aca="false">C205-D205</f>
        <v>53.96</v>
      </c>
      <c r="F205" s="15" t="b">
        <f aca="false">OR(C205&gt;=MinMover,D205&gt;=MinMover)</f>
        <v>0</v>
      </c>
      <c r="G205" s="0" t="str">
        <f aca="false">IF(AND(F205,E205&gt;0),COUNTIFS($F$2:$F$413,TRUE(),$E$2:$E$413,"&gt;"&amp;E205)+COUNTIFS($F$1:F204,TRUE(),$E$1:E204,E205)+1,"")</f>
        <v/>
      </c>
      <c r="H205" s="0" t="str">
        <f aca="false">IF(AND(F205,E205&lt;0),COUNTIFS($F$2:$F$413,TRUE(),$E$2:$E$413,"&lt;"&amp;E205)+COUNTIFS($F$1:F204,TRUE(),$E$1:E204,E205)+1,"")</f>
        <v/>
      </c>
    </row>
    <row r="206" customFormat="false" ht="15" hidden="false" customHeight="false" outlineLevel="0" collapsed="false">
      <c r="A206" s="0" t="s">
        <v>469</v>
      </c>
      <c r="B206" s="0" t="s">
        <v>470</v>
      </c>
      <c r="C206" s="7" t="n">
        <f aca="false">SUMIFS(Data!$D$2:$D$4985,Data!$A$2:$A$4985,SelectedWeek,Data!$B$2:$B$4985,A206)</f>
        <v>2046.69</v>
      </c>
      <c r="D206" s="7" t="n">
        <f aca="false">SUMIFS(Data!$D$2:$D$4985,Data!$A$2:$A$4985,PriorWeek,Data!$B$2:$B$4985,A206)</f>
        <v>2909.58</v>
      </c>
      <c r="E206" s="7" t="n">
        <f aca="false">C206-D206</f>
        <v>-862.89</v>
      </c>
      <c r="F206" s="15" t="b">
        <f aca="false">OR(C206&gt;=MinMover,D206&gt;=MinMover)</f>
        <v>1</v>
      </c>
      <c r="G206" s="0" t="str">
        <f aca="false">IF(AND(F206,E206&gt;0),COUNTIFS($F$2:$F$413,TRUE(),$E$2:$E$413,"&gt;"&amp;E206)+COUNTIFS($F$1:F205,TRUE(),$E$1:E205,E206)+1,"")</f>
        <v/>
      </c>
      <c r="H206" s="0" t="n">
        <f aca="false">IF(AND(F206,E206&lt;0),COUNTIFS($F$2:$F$413,TRUE(),$E$2:$E$413,"&lt;"&amp;E206)+COUNTIFS($F$1:F205,TRUE(),$E$1:E205,E206)+1,"")</f>
        <v>8</v>
      </c>
    </row>
    <row r="207" customFormat="false" ht="15" hidden="false" customHeight="false" outlineLevel="0" collapsed="false">
      <c r="A207" s="0" t="s">
        <v>471</v>
      </c>
      <c r="B207" s="0" t="s">
        <v>472</v>
      </c>
      <c r="C207" s="7" t="n">
        <f aca="false">SUMIFS(Data!$D$2:$D$4985,Data!$A$2:$A$4985,SelectedWeek,Data!$B$2:$B$4985,A207)</f>
        <v>393.12</v>
      </c>
      <c r="D207" s="7" t="n">
        <f aca="false">SUMIFS(Data!$D$2:$D$4985,Data!$A$2:$A$4985,PriorWeek,Data!$B$2:$B$4985,A207)</f>
        <v>214.58</v>
      </c>
      <c r="E207" s="7" t="n">
        <f aca="false">C207-D207</f>
        <v>178.54</v>
      </c>
      <c r="F207" s="15" t="b">
        <f aca="false">OR(C207&gt;=MinMover,D207&gt;=MinMover)</f>
        <v>0</v>
      </c>
      <c r="G207" s="0" t="str">
        <f aca="false">IF(AND(F207,E207&gt;0),COUNTIFS($F$2:$F$413,TRUE(),$E$2:$E$413,"&gt;"&amp;E207)+COUNTIFS($F$1:F206,TRUE(),$E$1:E206,E207)+1,"")</f>
        <v/>
      </c>
      <c r="H207" s="0" t="str">
        <f aca="false">IF(AND(F207,E207&lt;0),COUNTIFS($F$2:$F$413,TRUE(),$E$2:$E$413,"&lt;"&amp;E207)+COUNTIFS($F$1:F206,TRUE(),$E$1:E206,E207)+1,"")</f>
        <v/>
      </c>
    </row>
    <row r="208" customFormat="false" ht="15" hidden="false" customHeight="false" outlineLevel="0" collapsed="false">
      <c r="A208" s="0" t="s">
        <v>473</v>
      </c>
      <c r="B208" s="0" t="s">
        <v>474</v>
      </c>
      <c r="C208" s="7" t="n">
        <f aca="false">SUMIFS(Data!$D$2:$D$4985,Data!$A$2:$A$4985,SelectedWeek,Data!$B$2:$B$4985,A208)</f>
        <v>1005.51</v>
      </c>
      <c r="D208" s="7" t="n">
        <f aca="false">SUMIFS(Data!$D$2:$D$4985,Data!$A$2:$A$4985,PriorWeek,Data!$B$2:$B$4985,A208)</f>
        <v>624.19</v>
      </c>
      <c r="E208" s="7" t="n">
        <f aca="false">C208-D208</f>
        <v>381.32</v>
      </c>
      <c r="F208" s="15" t="b">
        <f aca="false">OR(C208&gt;=MinMover,D208&gt;=MinMover)</f>
        <v>1</v>
      </c>
      <c r="G208" s="0" t="n">
        <f aca="false">IF(AND(F208,E208&gt;0),COUNTIFS($F$2:$F$413,TRUE(),$E$2:$E$413,"&gt;"&amp;E208)+COUNTIFS($F$1:F207,TRUE(),$E$1:E207,E208)+1,"")</f>
        <v>31</v>
      </c>
      <c r="H208" s="0" t="str">
        <f aca="false">IF(AND(F208,E208&lt;0),COUNTIFS($F$2:$F$413,TRUE(),$E$2:$E$413,"&lt;"&amp;E208)+COUNTIFS($F$1:F207,TRUE(),$E$1:E207,E208)+1,"")</f>
        <v/>
      </c>
    </row>
    <row r="209" customFormat="false" ht="15" hidden="false" customHeight="false" outlineLevel="0" collapsed="false">
      <c r="A209" s="0" t="s">
        <v>475</v>
      </c>
      <c r="B209" s="0" t="s">
        <v>476</v>
      </c>
      <c r="C209" s="7" t="n">
        <f aca="false">SUMIFS(Data!$D$2:$D$4985,Data!$A$2:$A$4985,SelectedWeek,Data!$B$2:$B$4985,A209)</f>
        <v>43.16</v>
      </c>
      <c r="D209" s="7" t="n">
        <f aca="false">SUMIFS(Data!$D$2:$D$4985,Data!$A$2:$A$4985,PriorWeek,Data!$B$2:$B$4985,A209)</f>
        <v>43.16</v>
      </c>
      <c r="E209" s="7" t="n">
        <f aca="false">C209-D209</f>
        <v>0</v>
      </c>
      <c r="F209" s="15" t="b">
        <f aca="false">OR(C209&gt;=MinMover,D209&gt;=MinMover)</f>
        <v>0</v>
      </c>
      <c r="G209" s="0" t="str">
        <f aca="false">IF(AND(F209,E209&gt;0),COUNTIFS($F$2:$F$413,TRUE(),$E$2:$E$413,"&gt;"&amp;E209)+COUNTIFS($F$1:F208,TRUE(),$E$1:E208,E209)+1,"")</f>
        <v/>
      </c>
      <c r="H209" s="0" t="str">
        <f aca="false">IF(AND(F209,E209&lt;0),COUNTIFS($F$2:$F$413,TRUE(),$E$2:$E$413,"&lt;"&amp;E209)+COUNTIFS($F$1:F208,TRUE(),$E$1:E208,E209)+1,"")</f>
        <v/>
      </c>
    </row>
    <row r="210" customFormat="false" ht="15" hidden="false" customHeight="false" outlineLevel="0" collapsed="false">
      <c r="A210" s="0" t="s">
        <v>477</v>
      </c>
      <c r="B210" s="0" t="s">
        <v>478</v>
      </c>
      <c r="C210" s="7" t="n">
        <f aca="false">SUMIFS(Data!$D$2:$D$4985,Data!$A$2:$A$4985,SelectedWeek,Data!$B$2:$B$4985,A210)</f>
        <v>83.8</v>
      </c>
      <c r="D210" s="7" t="n">
        <f aca="false">SUMIFS(Data!$D$2:$D$4985,Data!$A$2:$A$4985,PriorWeek,Data!$B$2:$B$4985,A210)</f>
        <v>67.8</v>
      </c>
      <c r="E210" s="7" t="n">
        <f aca="false">C210-D210</f>
        <v>16</v>
      </c>
      <c r="F210" s="15" t="b">
        <f aca="false">OR(C210&gt;=MinMover,D210&gt;=MinMover)</f>
        <v>0</v>
      </c>
      <c r="G210" s="0" t="str">
        <f aca="false">IF(AND(F210,E210&gt;0),COUNTIFS($F$2:$F$413,TRUE(),$E$2:$E$413,"&gt;"&amp;E210)+COUNTIFS($F$1:F209,TRUE(),$E$1:E209,E210)+1,"")</f>
        <v/>
      </c>
      <c r="H210" s="0" t="str">
        <f aca="false">IF(AND(F210,E210&lt;0),COUNTIFS($F$2:$F$413,TRUE(),$E$2:$E$413,"&lt;"&amp;E210)+COUNTIFS($F$1:F209,TRUE(),$E$1:E209,E210)+1,"")</f>
        <v/>
      </c>
    </row>
    <row r="211" customFormat="false" ht="15" hidden="false" customHeight="false" outlineLevel="0" collapsed="false">
      <c r="A211" s="0" t="s">
        <v>479</v>
      </c>
      <c r="B211" s="0" t="s">
        <v>480</v>
      </c>
      <c r="C211" s="7" t="n">
        <f aca="false">SUMIFS(Data!$D$2:$D$4985,Data!$A$2:$A$4985,SelectedWeek,Data!$B$2:$B$4985,A211)</f>
        <v>405.61</v>
      </c>
      <c r="D211" s="7" t="n">
        <f aca="false">SUMIFS(Data!$D$2:$D$4985,Data!$A$2:$A$4985,PriorWeek,Data!$B$2:$B$4985,A211)</f>
        <v>1737.39</v>
      </c>
      <c r="E211" s="7" t="n">
        <f aca="false">C211-D211</f>
        <v>-1331.78</v>
      </c>
      <c r="F211" s="15" t="b">
        <f aca="false">OR(C211&gt;=MinMover,D211&gt;=MinMover)</f>
        <v>1</v>
      </c>
      <c r="G211" s="0" t="str">
        <f aca="false">IF(AND(F211,E211&gt;0),COUNTIFS($F$2:$F$413,TRUE(),$E$2:$E$413,"&gt;"&amp;E211)+COUNTIFS($F$1:F210,TRUE(),$E$1:E210,E211)+1,"")</f>
        <v/>
      </c>
      <c r="H211" s="0" t="n">
        <f aca="false">IF(AND(F211,E211&lt;0),COUNTIFS($F$2:$F$413,TRUE(),$E$2:$E$413,"&lt;"&amp;E211)+COUNTIFS($F$1:F210,TRUE(),$E$1:E210,E211)+1,"")</f>
        <v>6</v>
      </c>
    </row>
    <row r="212" customFormat="false" ht="15" hidden="false" customHeight="false" outlineLevel="0" collapsed="false">
      <c r="A212" s="0" t="s">
        <v>481</v>
      </c>
      <c r="B212" s="0" t="s">
        <v>482</v>
      </c>
      <c r="C212" s="7" t="n">
        <f aca="false">SUMIFS(Data!$D$2:$D$4985,Data!$A$2:$A$4985,SelectedWeek,Data!$B$2:$B$4985,A212)</f>
        <v>0</v>
      </c>
      <c r="D212" s="7" t="n">
        <f aca="false">SUMIFS(Data!$D$2:$D$4985,Data!$A$2:$A$4985,PriorWeek,Data!$B$2:$B$4985,A212)</f>
        <v>0</v>
      </c>
      <c r="E212" s="7" t="n">
        <f aca="false">C212-D212</f>
        <v>0</v>
      </c>
      <c r="F212" s="15" t="b">
        <f aca="false">OR(C212&gt;=MinMover,D212&gt;=MinMover)</f>
        <v>0</v>
      </c>
      <c r="G212" s="0" t="str">
        <f aca="false">IF(AND(F212,E212&gt;0),COUNTIFS($F$2:$F$413,TRUE(),$E$2:$E$413,"&gt;"&amp;E212)+COUNTIFS($F$1:F211,TRUE(),$E$1:E211,E212)+1,"")</f>
        <v/>
      </c>
      <c r="H212" s="0" t="str">
        <f aca="false">IF(AND(F212,E212&lt;0),COUNTIFS($F$2:$F$413,TRUE(),$E$2:$E$413,"&lt;"&amp;E212)+COUNTIFS($F$1:F211,TRUE(),$E$1:E211,E212)+1,"")</f>
        <v/>
      </c>
    </row>
    <row r="213" customFormat="false" ht="15" hidden="false" customHeight="false" outlineLevel="0" collapsed="false">
      <c r="A213" s="0" t="s">
        <v>483</v>
      </c>
      <c r="B213" s="0" t="s">
        <v>484</v>
      </c>
      <c r="C213" s="7" t="n">
        <f aca="false">SUMIFS(Data!$D$2:$D$4985,Data!$A$2:$A$4985,SelectedWeek,Data!$B$2:$B$4985,A213)</f>
        <v>629.34</v>
      </c>
      <c r="D213" s="7" t="n">
        <f aca="false">SUMIFS(Data!$D$2:$D$4985,Data!$A$2:$A$4985,PriorWeek,Data!$B$2:$B$4985,A213)</f>
        <v>488.7</v>
      </c>
      <c r="E213" s="7" t="n">
        <f aca="false">C213-D213</f>
        <v>140.64</v>
      </c>
      <c r="F213" s="15" t="b">
        <f aca="false">OR(C213&gt;=MinMover,D213&gt;=MinMover)</f>
        <v>0</v>
      </c>
      <c r="G213" s="0" t="str">
        <f aca="false">IF(AND(F213,E213&gt;0),COUNTIFS($F$2:$F$413,TRUE(),$E$2:$E$413,"&gt;"&amp;E213)+COUNTIFS($F$1:F212,TRUE(),$E$1:E212,E213)+1,"")</f>
        <v/>
      </c>
      <c r="H213" s="0" t="str">
        <f aca="false">IF(AND(F213,E213&lt;0),COUNTIFS($F$2:$F$413,TRUE(),$E$2:$E$413,"&lt;"&amp;E213)+COUNTIFS($F$1:F212,TRUE(),$E$1:E212,E213)+1,"")</f>
        <v/>
      </c>
    </row>
    <row r="214" customFormat="false" ht="15" hidden="false" customHeight="false" outlineLevel="0" collapsed="false">
      <c r="A214" s="0" t="s">
        <v>485</v>
      </c>
      <c r="B214" s="0" t="s">
        <v>486</v>
      </c>
      <c r="C214" s="7" t="n">
        <f aca="false">SUMIFS(Data!$D$2:$D$4985,Data!$A$2:$A$4985,SelectedWeek,Data!$B$2:$B$4985,A214)</f>
        <v>1640.22</v>
      </c>
      <c r="D214" s="7" t="n">
        <f aca="false">SUMIFS(Data!$D$2:$D$4985,Data!$A$2:$A$4985,PriorWeek,Data!$B$2:$B$4985,A214)</f>
        <v>871.9</v>
      </c>
      <c r="E214" s="7" t="n">
        <f aca="false">C214-D214</f>
        <v>768.32</v>
      </c>
      <c r="F214" s="15" t="b">
        <f aca="false">OR(C214&gt;=MinMover,D214&gt;=MinMover)</f>
        <v>1</v>
      </c>
      <c r="G214" s="0" t="n">
        <f aca="false">IF(AND(F214,E214&gt;0),COUNTIFS($F$2:$F$413,TRUE(),$E$2:$E$413,"&gt;"&amp;E214)+COUNTIFS($F$1:F213,TRUE(),$E$1:E213,E214)+1,"")</f>
        <v>19</v>
      </c>
      <c r="H214" s="0" t="str">
        <f aca="false">IF(AND(F214,E214&lt;0),COUNTIFS($F$2:$F$413,TRUE(),$E$2:$E$413,"&lt;"&amp;E214)+COUNTIFS($F$1:F213,TRUE(),$E$1:E213,E214)+1,"")</f>
        <v/>
      </c>
    </row>
    <row r="215" customFormat="false" ht="15" hidden="false" customHeight="false" outlineLevel="0" collapsed="false">
      <c r="A215" s="0" t="s">
        <v>487</v>
      </c>
      <c r="B215" s="0" t="s">
        <v>488</v>
      </c>
      <c r="C215" s="7" t="n">
        <f aca="false">SUMIFS(Data!$D$2:$D$4985,Data!$A$2:$A$4985,SelectedWeek,Data!$B$2:$B$4985,A215)</f>
        <v>561.17</v>
      </c>
      <c r="D215" s="7" t="n">
        <f aca="false">SUMIFS(Data!$D$2:$D$4985,Data!$A$2:$A$4985,PriorWeek,Data!$B$2:$B$4985,A215)</f>
        <v>825.31</v>
      </c>
      <c r="E215" s="7" t="n">
        <f aca="false">C215-D215</f>
        <v>-264.14</v>
      </c>
      <c r="F215" s="15" t="b">
        <f aca="false">OR(C215&gt;=MinMover,D215&gt;=MinMover)</f>
        <v>0</v>
      </c>
      <c r="G215" s="0" t="str">
        <f aca="false">IF(AND(F215,E215&gt;0),COUNTIFS($F$2:$F$413,TRUE(),$E$2:$E$413,"&gt;"&amp;E215)+COUNTIFS($F$1:F214,TRUE(),$E$1:E214,E215)+1,"")</f>
        <v/>
      </c>
      <c r="H215" s="0" t="str">
        <f aca="false">IF(AND(F215,E215&lt;0),COUNTIFS($F$2:$F$413,TRUE(),$E$2:$E$413,"&lt;"&amp;E215)+COUNTIFS($F$1:F214,TRUE(),$E$1:E214,E215)+1,"")</f>
        <v/>
      </c>
    </row>
    <row r="216" customFormat="false" ht="15" hidden="false" customHeight="false" outlineLevel="0" collapsed="false">
      <c r="A216" s="0" t="s">
        <v>489</v>
      </c>
      <c r="B216" s="0" t="s">
        <v>490</v>
      </c>
      <c r="C216" s="7" t="n">
        <f aca="false">SUMIFS(Data!$D$2:$D$4985,Data!$A$2:$A$4985,SelectedWeek,Data!$B$2:$B$4985,A216)</f>
        <v>244.93</v>
      </c>
      <c r="D216" s="7" t="n">
        <f aca="false">SUMIFS(Data!$D$2:$D$4985,Data!$A$2:$A$4985,PriorWeek,Data!$B$2:$B$4985,A216)</f>
        <v>151.41</v>
      </c>
      <c r="E216" s="7" t="n">
        <f aca="false">C216-D216</f>
        <v>93.52</v>
      </c>
      <c r="F216" s="15" t="b">
        <f aca="false">OR(C216&gt;=MinMover,D216&gt;=MinMover)</f>
        <v>0</v>
      </c>
      <c r="G216" s="0" t="str">
        <f aca="false">IF(AND(F216,E216&gt;0),COUNTIFS($F$2:$F$413,TRUE(),$E$2:$E$413,"&gt;"&amp;E216)+COUNTIFS($F$1:F215,TRUE(),$E$1:E215,E216)+1,"")</f>
        <v/>
      </c>
      <c r="H216" s="0" t="str">
        <f aca="false">IF(AND(F216,E216&lt;0),COUNTIFS($F$2:$F$413,TRUE(),$E$2:$E$413,"&lt;"&amp;E216)+COUNTIFS($F$1:F215,TRUE(),$E$1:E215,E216)+1,"")</f>
        <v/>
      </c>
    </row>
    <row r="217" customFormat="false" ht="15" hidden="false" customHeight="false" outlineLevel="0" collapsed="false">
      <c r="A217" s="0" t="s">
        <v>491</v>
      </c>
      <c r="B217" s="0" t="s">
        <v>492</v>
      </c>
      <c r="C217" s="7" t="n">
        <f aca="false">SUMIFS(Data!$D$2:$D$4985,Data!$A$2:$A$4985,SelectedWeek,Data!$B$2:$B$4985,A217)</f>
        <v>234.93</v>
      </c>
      <c r="D217" s="7" t="n">
        <f aca="false">SUMIFS(Data!$D$2:$D$4985,Data!$A$2:$A$4985,PriorWeek,Data!$B$2:$B$4985,A217)</f>
        <v>204</v>
      </c>
      <c r="E217" s="7" t="n">
        <f aca="false">C217-D217</f>
        <v>30.93</v>
      </c>
      <c r="F217" s="15" t="b">
        <f aca="false">OR(C217&gt;=MinMover,D217&gt;=MinMover)</f>
        <v>0</v>
      </c>
      <c r="G217" s="0" t="str">
        <f aca="false">IF(AND(F217,E217&gt;0),COUNTIFS($F$2:$F$413,TRUE(),$E$2:$E$413,"&gt;"&amp;E217)+COUNTIFS($F$1:F216,TRUE(),$E$1:E216,E217)+1,"")</f>
        <v/>
      </c>
      <c r="H217" s="0" t="str">
        <f aca="false">IF(AND(F217,E217&lt;0),COUNTIFS($F$2:$F$413,TRUE(),$E$2:$E$413,"&lt;"&amp;E217)+COUNTIFS($F$1:F216,TRUE(),$E$1:E216,E217)+1,"")</f>
        <v/>
      </c>
    </row>
    <row r="218" customFormat="false" ht="15" hidden="false" customHeight="false" outlineLevel="0" collapsed="false">
      <c r="A218" s="0" t="s">
        <v>493</v>
      </c>
      <c r="B218" s="0" t="s">
        <v>494</v>
      </c>
      <c r="C218" s="7" t="n">
        <f aca="false">SUMIFS(Data!$D$2:$D$4985,Data!$A$2:$A$4985,SelectedWeek,Data!$B$2:$B$4985,A218)</f>
        <v>26.21</v>
      </c>
      <c r="D218" s="7" t="n">
        <f aca="false">SUMIFS(Data!$D$2:$D$4985,Data!$A$2:$A$4985,PriorWeek,Data!$B$2:$B$4985,A218)</f>
        <v>123.67</v>
      </c>
      <c r="E218" s="7" t="n">
        <f aca="false">C218-D218</f>
        <v>-97.46</v>
      </c>
      <c r="F218" s="15" t="b">
        <f aca="false">OR(C218&gt;=MinMover,D218&gt;=MinMover)</f>
        <v>0</v>
      </c>
      <c r="G218" s="0" t="str">
        <f aca="false">IF(AND(F218,E218&gt;0),COUNTIFS($F$2:$F$413,TRUE(),$E$2:$E$413,"&gt;"&amp;E218)+COUNTIFS($F$1:F217,TRUE(),$E$1:E217,E218)+1,"")</f>
        <v/>
      </c>
      <c r="H218" s="0" t="str">
        <f aca="false">IF(AND(F218,E218&lt;0),COUNTIFS($F$2:$F$413,TRUE(),$E$2:$E$413,"&lt;"&amp;E218)+COUNTIFS($F$1:F217,TRUE(),$E$1:E217,E218)+1,"")</f>
        <v/>
      </c>
    </row>
    <row r="219" customFormat="false" ht="15" hidden="false" customHeight="false" outlineLevel="0" collapsed="false">
      <c r="A219" s="0" t="s">
        <v>495</v>
      </c>
      <c r="B219" s="0" t="s">
        <v>496</v>
      </c>
      <c r="C219" s="7" t="n">
        <f aca="false">SUMIFS(Data!$D$2:$D$4985,Data!$A$2:$A$4985,SelectedWeek,Data!$B$2:$B$4985,A219)</f>
        <v>179.17</v>
      </c>
      <c r="D219" s="7" t="n">
        <f aca="false">SUMIFS(Data!$D$2:$D$4985,Data!$A$2:$A$4985,PriorWeek,Data!$B$2:$B$4985,A219)</f>
        <v>115.05</v>
      </c>
      <c r="E219" s="7" t="n">
        <f aca="false">C219-D219</f>
        <v>64.12</v>
      </c>
      <c r="F219" s="15" t="b">
        <f aca="false">OR(C219&gt;=MinMover,D219&gt;=MinMover)</f>
        <v>0</v>
      </c>
      <c r="G219" s="0" t="str">
        <f aca="false">IF(AND(F219,E219&gt;0),COUNTIFS($F$2:$F$413,TRUE(),$E$2:$E$413,"&gt;"&amp;E219)+COUNTIFS($F$1:F218,TRUE(),$E$1:E218,E219)+1,"")</f>
        <v/>
      </c>
      <c r="H219" s="0" t="str">
        <f aca="false">IF(AND(F219,E219&lt;0),COUNTIFS($F$2:$F$413,TRUE(),$E$2:$E$413,"&lt;"&amp;E219)+COUNTIFS($F$1:F218,TRUE(),$E$1:E218,E219)+1,"")</f>
        <v/>
      </c>
    </row>
    <row r="220" customFormat="false" ht="15" hidden="false" customHeight="false" outlineLevel="0" collapsed="false">
      <c r="A220" s="0" t="s">
        <v>497</v>
      </c>
      <c r="B220" s="0" t="s">
        <v>498</v>
      </c>
      <c r="C220" s="7" t="n">
        <f aca="false">SUMIFS(Data!$D$2:$D$4985,Data!$A$2:$A$4985,SelectedWeek,Data!$B$2:$B$4985,A220)</f>
        <v>103.44</v>
      </c>
      <c r="D220" s="7" t="n">
        <f aca="false">SUMIFS(Data!$D$2:$D$4985,Data!$A$2:$A$4985,PriorWeek,Data!$B$2:$B$4985,A220)</f>
        <v>145.84</v>
      </c>
      <c r="E220" s="7" t="n">
        <f aca="false">C220-D220</f>
        <v>-42.4</v>
      </c>
      <c r="F220" s="15" t="b">
        <f aca="false">OR(C220&gt;=MinMover,D220&gt;=MinMover)</f>
        <v>0</v>
      </c>
      <c r="G220" s="0" t="str">
        <f aca="false">IF(AND(F220,E220&gt;0),COUNTIFS($F$2:$F$413,TRUE(),$E$2:$E$413,"&gt;"&amp;E220)+COUNTIFS($F$1:F219,TRUE(),$E$1:E219,E220)+1,"")</f>
        <v/>
      </c>
      <c r="H220" s="0" t="str">
        <f aca="false">IF(AND(F220,E220&lt;0),COUNTIFS($F$2:$F$413,TRUE(),$E$2:$E$413,"&lt;"&amp;E220)+COUNTIFS($F$1:F219,TRUE(),$E$1:E219,E220)+1,"")</f>
        <v/>
      </c>
    </row>
    <row r="221" customFormat="false" ht="15" hidden="false" customHeight="false" outlineLevel="0" collapsed="false">
      <c r="A221" s="0" t="s">
        <v>499</v>
      </c>
      <c r="B221" s="0" t="s">
        <v>500</v>
      </c>
      <c r="C221" s="7" t="n">
        <f aca="false">SUMIFS(Data!$D$2:$D$4985,Data!$A$2:$A$4985,SelectedWeek,Data!$B$2:$B$4985,A221)</f>
        <v>376.67</v>
      </c>
      <c r="D221" s="7" t="n">
        <f aca="false">SUMIFS(Data!$D$2:$D$4985,Data!$A$2:$A$4985,PriorWeek,Data!$B$2:$B$4985,A221)</f>
        <v>468.13</v>
      </c>
      <c r="E221" s="7" t="n">
        <f aca="false">C221-D221</f>
        <v>-91.46</v>
      </c>
      <c r="F221" s="15" t="b">
        <f aca="false">OR(C221&gt;=MinMover,D221&gt;=MinMover)</f>
        <v>0</v>
      </c>
      <c r="G221" s="0" t="str">
        <f aca="false">IF(AND(F221,E221&gt;0),COUNTIFS($F$2:$F$413,TRUE(),$E$2:$E$413,"&gt;"&amp;E221)+COUNTIFS($F$1:F220,TRUE(),$E$1:E220,E221)+1,"")</f>
        <v/>
      </c>
      <c r="H221" s="0" t="str">
        <f aca="false">IF(AND(F221,E221&lt;0),COUNTIFS($F$2:$F$413,TRUE(),$E$2:$E$413,"&lt;"&amp;E221)+COUNTIFS($F$1:F220,TRUE(),$E$1:E220,E221)+1,"")</f>
        <v/>
      </c>
    </row>
    <row r="222" customFormat="false" ht="15" hidden="false" customHeight="false" outlineLevel="0" collapsed="false">
      <c r="A222" s="0" t="s">
        <v>501</v>
      </c>
      <c r="B222" s="0" t="s">
        <v>502</v>
      </c>
      <c r="C222" s="7" t="n">
        <f aca="false">SUMIFS(Data!$D$2:$D$4985,Data!$A$2:$A$4985,SelectedWeek,Data!$B$2:$B$4985,A222)</f>
        <v>570.26</v>
      </c>
      <c r="D222" s="7" t="n">
        <f aca="false">SUMIFS(Data!$D$2:$D$4985,Data!$A$2:$A$4985,PriorWeek,Data!$B$2:$B$4985,A222)</f>
        <v>523.05</v>
      </c>
      <c r="E222" s="7" t="n">
        <f aca="false">C222-D222</f>
        <v>47.21</v>
      </c>
      <c r="F222" s="15" t="b">
        <f aca="false">OR(C222&gt;=MinMover,D222&gt;=MinMover)</f>
        <v>0</v>
      </c>
      <c r="G222" s="0" t="str">
        <f aca="false">IF(AND(F222,E222&gt;0),COUNTIFS($F$2:$F$413,TRUE(),$E$2:$E$413,"&gt;"&amp;E222)+COUNTIFS($F$1:F221,TRUE(),$E$1:E221,E222)+1,"")</f>
        <v/>
      </c>
      <c r="H222" s="0" t="str">
        <f aca="false">IF(AND(F222,E222&lt;0),COUNTIFS($F$2:$F$413,TRUE(),$E$2:$E$413,"&lt;"&amp;E222)+COUNTIFS($F$1:F221,TRUE(),$E$1:E221,E222)+1,"")</f>
        <v/>
      </c>
    </row>
    <row r="223" customFormat="false" ht="15" hidden="false" customHeight="false" outlineLevel="0" collapsed="false">
      <c r="A223" s="0" t="s">
        <v>503</v>
      </c>
      <c r="B223" s="0" t="s">
        <v>504</v>
      </c>
      <c r="C223" s="7" t="n">
        <f aca="false">SUMIFS(Data!$D$2:$D$4985,Data!$A$2:$A$4985,SelectedWeek,Data!$B$2:$B$4985,A223)</f>
        <v>80.63</v>
      </c>
      <c r="D223" s="7" t="n">
        <f aca="false">SUMIFS(Data!$D$2:$D$4985,Data!$A$2:$A$4985,PriorWeek,Data!$B$2:$B$4985,A223)</f>
        <v>69</v>
      </c>
      <c r="E223" s="7" t="n">
        <f aca="false">C223-D223</f>
        <v>11.63</v>
      </c>
      <c r="F223" s="15" t="b">
        <f aca="false">OR(C223&gt;=MinMover,D223&gt;=MinMover)</f>
        <v>0</v>
      </c>
      <c r="G223" s="0" t="str">
        <f aca="false">IF(AND(F223,E223&gt;0),COUNTIFS($F$2:$F$413,TRUE(),$E$2:$E$413,"&gt;"&amp;E223)+COUNTIFS($F$1:F222,TRUE(),$E$1:E222,E223)+1,"")</f>
        <v/>
      </c>
      <c r="H223" s="0" t="str">
        <f aca="false">IF(AND(F223,E223&lt;0),COUNTIFS($F$2:$F$413,TRUE(),$E$2:$E$413,"&lt;"&amp;E223)+COUNTIFS($F$1:F222,TRUE(),$E$1:E222,E223)+1,"")</f>
        <v/>
      </c>
    </row>
    <row r="224" customFormat="false" ht="15" hidden="false" customHeight="false" outlineLevel="0" collapsed="false">
      <c r="A224" s="0" t="s">
        <v>505</v>
      </c>
      <c r="B224" s="0" t="s">
        <v>506</v>
      </c>
      <c r="C224" s="7" t="n">
        <f aca="false">SUMIFS(Data!$D$2:$D$4985,Data!$A$2:$A$4985,SelectedWeek,Data!$B$2:$B$4985,A224)</f>
        <v>6.65</v>
      </c>
      <c r="D224" s="7" t="n">
        <f aca="false">SUMIFS(Data!$D$2:$D$4985,Data!$A$2:$A$4985,PriorWeek,Data!$B$2:$B$4985,A224)</f>
        <v>53.2</v>
      </c>
      <c r="E224" s="7" t="n">
        <f aca="false">C224-D224</f>
        <v>-46.55</v>
      </c>
      <c r="F224" s="15" t="b">
        <f aca="false">OR(C224&gt;=MinMover,D224&gt;=MinMover)</f>
        <v>0</v>
      </c>
      <c r="G224" s="0" t="str">
        <f aca="false">IF(AND(F224,E224&gt;0),COUNTIFS($F$2:$F$413,TRUE(),$E$2:$E$413,"&gt;"&amp;E224)+COUNTIFS($F$1:F223,TRUE(),$E$1:E223,E224)+1,"")</f>
        <v/>
      </c>
      <c r="H224" s="0" t="str">
        <f aca="false">IF(AND(F224,E224&lt;0),COUNTIFS($F$2:$F$413,TRUE(),$E$2:$E$413,"&lt;"&amp;E224)+COUNTIFS($F$1:F223,TRUE(),$E$1:E223,E224)+1,"")</f>
        <v/>
      </c>
    </row>
    <row r="225" customFormat="false" ht="15" hidden="false" customHeight="false" outlineLevel="0" collapsed="false">
      <c r="A225" s="0" t="s">
        <v>507</v>
      </c>
      <c r="B225" s="0" t="s">
        <v>508</v>
      </c>
      <c r="C225" s="7" t="n">
        <f aca="false">SUMIFS(Data!$D$2:$D$4985,Data!$A$2:$A$4985,SelectedWeek,Data!$B$2:$B$4985,A225)</f>
        <v>24.9</v>
      </c>
      <c r="D225" s="7" t="n">
        <f aca="false">SUMIFS(Data!$D$2:$D$4985,Data!$A$2:$A$4985,PriorWeek,Data!$B$2:$B$4985,A225)</f>
        <v>16.59</v>
      </c>
      <c r="E225" s="7" t="n">
        <f aca="false">C225-D225</f>
        <v>8.31</v>
      </c>
      <c r="F225" s="15" t="b">
        <f aca="false">OR(C225&gt;=MinMover,D225&gt;=MinMover)</f>
        <v>0</v>
      </c>
      <c r="G225" s="0" t="str">
        <f aca="false">IF(AND(F225,E225&gt;0),COUNTIFS($F$2:$F$413,TRUE(),$E$2:$E$413,"&gt;"&amp;E225)+COUNTIFS($F$1:F224,TRUE(),$E$1:E224,E225)+1,"")</f>
        <v/>
      </c>
      <c r="H225" s="0" t="str">
        <f aca="false">IF(AND(F225,E225&lt;0),COUNTIFS($F$2:$F$413,TRUE(),$E$2:$E$413,"&lt;"&amp;E225)+COUNTIFS($F$1:F224,TRUE(),$E$1:E224,E225)+1,"")</f>
        <v/>
      </c>
    </row>
    <row r="226" customFormat="false" ht="15" hidden="false" customHeight="false" outlineLevel="0" collapsed="false">
      <c r="A226" s="0" t="s">
        <v>509</v>
      </c>
      <c r="B226" s="0" t="s">
        <v>510</v>
      </c>
      <c r="C226" s="7" t="n">
        <f aca="false">SUMIFS(Data!$D$2:$D$4985,Data!$A$2:$A$4985,SelectedWeek,Data!$B$2:$B$4985,A226)</f>
        <v>0</v>
      </c>
      <c r="D226" s="7" t="n">
        <f aca="false">SUMIFS(Data!$D$2:$D$4985,Data!$A$2:$A$4985,PriorWeek,Data!$B$2:$B$4985,A226)</f>
        <v>-80</v>
      </c>
      <c r="E226" s="7" t="n">
        <f aca="false">C226-D226</f>
        <v>80</v>
      </c>
      <c r="F226" s="15" t="b">
        <f aca="false">OR(C226&gt;=MinMover,D226&gt;=MinMover)</f>
        <v>0</v>
      </c>
      <c r="G226" s="0" t="str">
        <f aca="false">IF(AND(F226,E226&gt;0),COUNTIFS($F$2:$F$413,TRUE(),$E$2:$E$413,"&gt;"&amp;E226)+COUNTIFS($F$1:F225,TRUE(),$E$1:E225,E226)+1,"")</f>
        <v/>
      </c>
      <c r="H226" s="0" t="str">
        <f aca="false">IF(AND(F226,E226&lt;0),COUNTIFS($F$2:$F$413,TRUE(),$E$2:$E$413,"&lt;"&amp;E226)+COUNTIFS($F$1:F225,TRUE(),$E$1:E225,E226)+1,"")</f>
        <v/>
      </c>
    </row>
    <row r="227" customFormat="false" ht="15" hidden="false" customHeight="false" outlineLevel="0" collapsed="false">
      <c r="A227" s="0" t="s">
        <v>511</v>
      </c>
      <c r="B227" s="0" t="s">
        <v>512</v>
      </c>
      <c r="C227" s="7" t="n">
        <f aca="false">SUMIFS(Data!$D$2:$D$4985,Data!$A$2:$A$4985,SelectedWeek,Data!$B$2:$B$4985,A227)</f>
        <v>347.22</v>
      </c>
      <c r="D227" s="7" t="n">
        <f aca="false">SUMIFS(Data!$D$2:$D$4985,Data!$A$2:$A$4985,PriorWeek,Data!$B$2:$B$4985,A227)</f>
        <v>186.94</v>
      </c>
      <c r="E227" s="7" t="n">
        <f aca="false">C227-D227</f>
        <v>160.28</v>
      </c>
      <c r="F227" s="15" t="b">
        <f aca="false">OR(C227&gt;=MinMover,D227&gt;=MinMover)</f>
        <v>0</v>
      </c>
      <c r="G227" s="0" t="str">
        <f aca="false">IF(AND(F227,E227&gt;0),COUNTIFS($F$2:$F$413,TRUE(),$E$2:$E$413,"&gt;"&amp;E227)+COUNTIFS($F$1:F226,TRUE(),$E$1:E226,E227)+1,"")</f>
        <v/>
      </c>
      <c r="H227" s="0" t="str">
        <f aca="false">IF(AND(F227,E227&lt;0),COUNTIFS($F$2:$F$413,TRUE(),$E$2:$E$413,"&lt;"&amp;E227)+COUNTIFS($F$1:F226,TRUE(),$E$1:E226,E227)+1,"")</f>
        <v/>
      </c>
    </row>
    <row r="228" customFormat="false" ht="15" hidden="false" customHeight="false" outlineLevel="0" collapsed="false">
      <c r="A228" s="0" t="s">
        <v>513</v>
      </c>
      <c r="B228" s="0" t="s">
        <v>514</v>
      </c>
      <c r="C228" s="7" t="n">
        <f aca="false">SUMIFS(Data!$D$2:$D$4985,Data!$A$2:$A$4985,SelectedWeek,Data!$B$2:$B$4985,A228)</f>
        <v>314.76</v>
      </c>
      <c r="D228" s="7" t="n">
        <f aca="false">SUMIFS(Data!$D$2:$D$4985,Data!$A$2:$A$4985,PriorWeek,Data!$B$2:$B$4985,A228)</f>
        <v>698.38</v>
      </c>
      <c r="E228" s="7" t="n">
        <f aca="false">C228-D228</f>
        <v>-383.62</v>
      </c>
      <c r="F228" s="15" t="b">
        <f aca="false">OR(C228&gt;=MinMover,D228&gt;=MinMover)</f>
        <v>0</v>
      </c>
      <c r="G228" s="0" t="str">
        <f aca="false">IF(AND(F228,E228&gt;0),COUNTIFS($F$2:$F$413,TRUE(),$E$2:$E$413,"&gt;"&amp;E228)+COUNTIFS($F$1:F227,TRUE(),$E$1:E227,E228)+1,"")</f>
        <v/>
      </c>
      <c r="H228" s="0" t="str">
        <f aca="false">IF(AND(F228,E228&lt;0),COUNTIFS($F$2:$F$413,TRUE(),$E$2:$E$413,"&lt;"&amp;E228)+COUNTIFS($F$1:F227,TRUE(),$E$1:E227,E228)+1,"")</f>
        <v/>
      </c>
    </row>
    <row r="229" customFormat="false" ht="15" hidden="false" customHeight="false" outlineLevel="0" collapsed="false">
      <c r="A229" s="0" t="s">
        <v>515</v>
      </c>
      <c r="B229" s="0" t="s">
        <v>516</v>
      </c>
      <c r="C229" s="7" t="n">
        <f aca="false">SUMIFS(Data!$D$2:$D$4985,Data!$A$2:$A$4985,SelectedWeek,Data!$B$2:$B$4985,A229)</f>
        <v>142.14</v>
      </c>
      <c r="D229" s="7" t="n">
        <f aca="false">SUMIFS(Data!$D$2:$D$4985,Data!$A$2:$A$4985,PriorWeek,Data!$B$2:$B$4985,A229)</f>
        <v>504.44</v>
      </c>
      <c r="E229" s="7" t="n">
        <f aca="false">C229-D229</f>
        <v>-362.3</v>
      </c>
      <c r="F229" s="15" t="b">
        <f aca="false">OR(C229&gt;=MinMover,D229&gt;=MinMover)</f>
        <v>0</v>
      </c>
      <c r="G229" s="0" t="str">
        <f aca="false">IF(AND(F229,E229&gt;0),COUNTIFS($F$2:$F$413,TRUE(),$E$2:$E$413,"&gt;"&amp;E229)+COUNTIFS($F$1:F228,TRUE(),$E$1:E228,E229)+1,"")</f>
        <v/>
      </c>
      <c r="H229" s="0" t="str">
        <f aca="false">IF(AND(F229,E229&lt;0),COUNTIFS($F$2:$F$413,TRUE(),$E$2:$E$413,"&lt;"&amp;E229)+COUNTIFS($F$1:F228,TRUE(),$E$1:E228,E229)+1,"")</f>
        <v/>
      </c>
    </row>
    <row r="230" customFormat="false" ht="15" hidden="false" customHeight="false" outlineLevel="0" collapsed="false">
      <c r="A230" s="0" t="s">
        <v>517</v>
      </c>
      <c r="B230" s="0" t="s">
        <v>518</v>
      </c>
      <c r="C230" s="7" t="n">
        <f aca="false">SUMIFS(Data!$D$2:$D$4985,Data!$A$2:$A$4985,SelectedWeek,Data!$B$2:$B$4985,A230)</f>
        <v>1117.62</v>
      </c>
      <c r="D230" s="7" t="n">
        <f aca="false">SUMIFS(Data!$D$2:$D$4985,Data!$A$2:$A$4985,PriorWeek,Data!$B$2:$B$4985,A230)</f>
        <v>305.51</v>
      </c>
      <c r="E230" s="7" t="n">
        <f aca="false">C230-D230</f>
        <v>812.11</v>
      </c>
      <c r="F230" s="15" t="b">
        <f aca="false">OR(C230&gt;=MinMover,D230&gt;=MinMover)</f>
        <v>1</v>
      </c>
      <c r="G230" s="0" t="n">
        <f aca="false">IF(AND(F230,E230&gt;0),COUNTIFS($F$2:$F$413,TRUE(),$E$2:$E$413,"&gt;"&amp;E230)+COUNTIFS($F$1:F229,TRUE(),$E$1:E229,E230)+1,"")</f>
        <v>18</v>
      </c>
      <c r="H230" s="0" t="str">
        <f aca="false">IF(AND(F230,E230&lt;0),COUNTIFS($F$2:$F$413,TRUE(),$E$2:$E$413,"&lt;"&amp;E230)+COUNTIFS($F$1:F229,TRUE(),$E$1:E229,E230)+1,"")</f>
        <v/>
      </c>
    </row>
    <row r="231" customFormat="false" ht="15" hidden="false" customHeight="false" outlineLevel="0" collapsed="false">
      <c r="A231" s="0" t="s">
        <v>519</v>
      </c>
      <c r="B231" s="0" t="s">
        <v>520</v>
      </c>
      <c r="C231" s="7" t="n">
        <f aca="false">SUMIFS(Data!$D$2:$D$4985,Data!$A$2:$A$4985,SelectedWeek,Data!$B$2:$B$4985,A231)</f>
        <v>384.26</v>
      </c>
      <c r="D231" s="7" t="n">
        <f aca="false">SUMIFS(Data!$D$2:$D$4985,Data!$A$2:$A$4985,PriorWeek,Data!$B$2:$B$4985,A231)</f>
        <v>132.39</v>
      </c>
      <c r="E231" s="7" t="n">
        <f aca="false">C231-D231</f>
        <v>251.87</v>
      </c>
      <c r="F231" s="15" t="b">
        <f aca="false">OR(C231&gt;=MinMover,D231&gt;=MinMover)</f>
        <v>0</v>
      </c>
      <c r="G231" s="0" t="str">
        <f aca="false">IF(AND(F231,E231&gt;0),COUNTIFS($F$2:$F$413,TRUE(),$E$2:$E$413,"&gt;"&amp;E231)+COUNTIFS($F$1:F230,TRUE(),$E$1:E230,E231)+1,"")</f>
        <v/>
      </c>
      <c r="H231" s="0" t="str">
        <f aca="false">IF(AND(F231,E231&lt;0),COUNTIFS($F$2:$F$413,TRUE(),$E$2:$E$413,"&lt;"&amp;E231)+COUNTIFS($F$1:F230,TRUE(),$E$1:E230,E231)+1,"")</f>
        <v/>
      </c>
    </row>
    <row r="232" customFormat="false" ht="15" hidden="false" customHeight="false" outlineLevel="0" collapsed="false">
      <c r="A232" s="0" t="s">
        <v>521</v>
      </c>
      <c r="B232" s="0" t="s">
        <v>522</v>
      </c>
      <c r="C232" s="7" t="n">
        <f aca="false">SUMIFS(Data!$D$2:$D$4985,Data!$A$2:$A$4985,SelectedWeek,Data!$B$2:$B$4985,A232)</f>
        <v>513.63</v>
      </c>
      <c r="D232" s="7" t="n">
        <f aca="false">SUMIFS(Data!$D$2:$D$4985,Data!$A$2:$A$4985,PriorWeek,Data!$B$2:$B$4985,A232)</f>
        <v>367.34</v>
      </c>
      <c r="E232" s="7" t="n">
        <f aca="false">C232-D232</f>
        <v>146.29</v>
      </c>
      <c r="F232" s="15" t="b">
        <f aca="false">OR(C232&gt;=MinMover,D232&gt;=MinMover)</f>
        <v>0</v>
      </c>
      <c r="G232" s="0" t="str">
        <f aca="false">IF(AND(F232,E232&gt;0),COUNTIFS($F$2:$F$413,TRUE(),$E$2:$E$413,"&gt;"&amp;E232)+COUNTIFS($F$1:F231,TRUE(),$E$1:E231,E232)+1,"")</f>
        <v/>
      </c>
      <c r="H232" s="0" t="str">
        <f aca="false">IF(AND(F232,E232&lt;0),COUNTIFS($F$2:$F$413,TRUE(),$E$2:$E$413,"&lt;"&amp;E232)+COUNTIFS($F$1:F231,TRUE(),$E$1:E231,E232)+1,"")</f>
        <v/>
      </c>
    </row>
    <row r="233" customFormat="false" ht="15" hidden="false" customHeight="false" outlineLevel="0" collapsed="false">
      <c r="A233" s="0" t="s">
        <v>523</v>
      </c>
      <c r="B233" s="0" t="s">
        <v>524</v>
      </c>
      <c r="C233" s="7" t="n">
        <f aca="false">SUMIFS(Data!$D$2:$D$4985,Data!$A$2:$A$4985,SelectedWeek,Data!$B$2:$B$4985,A233)</f>
        <v>899.9</v>
      </c>
      <c r="D233" s="7" t="n">
        <f aca="false">SUMIFS(Data!$D$2:$D$4985,Data!$A$2:$A$4985,PriorWeek,Data!$B$2:$B$4985,A233)</f>
        <v>450.14</v>
      </c>
      <c r="E233" s="7" t="n">
        <f aca="false">C233-D233</f>
        <v>449.76</v>
      </c>
      <c r="F233" s="15" t="b">
        <f aca="false">OR(C233&gt;=MinMover,D233&gt;=MinMover)</f>
        <v>0</v>
      </c>
      <c r="G233" s="0" t="str">
        <f aca="false">IF(AND(F233,E233&gt;0),COUNTIFS($F$2:$F$413,TRUE(),$E$2:$E$413,"&gt;"&amp;E233)+COUNTIFS($F$1:F232,TRUE(),$E$1:E232,E233)+1,"")</f>
        <v/>
      </c>
      <c r="H233" s="0" t="str">
        <f aca="false">IF(AND(F233,E233&lt;0),COUNTIFS($F$2:$F$413,TRUE(),$E$2:$E$413,"&lt;"&amp;E233)+COUNTIFS($F$1:F232,TRUE(),$E$1:E232,E233)+1,"")</f>
        <v/>
      </c>
    </row>
    <row r="234" customFormat="false" ht="15" hidden="false" customHeight="false" outlineLevel="0" collapsed="false">
      <c r="A234" s="0" t="s">
        <v>525</v>
      </c>
      <c r="B234" s="0" t="s">
        <v>526</v>
      </c>
      <c r="C234" s="7" t="n">
        <f aca="false">SUMIFS(Data!$D$2:$D$4985,Data!$A$2:$A$4985,SelectedWeek,Data!$B$2:$B$4985,A234)</f>
        <v>9246.92</v>
      </c>
      <c r="D234" s="7" t="n">
        <f aca="false">SUMIFS(Data!$D$2:$D$4985,Data!$A$2:$A$4985,PriorWeek,Data!$B$2:$B$4985,A234)</f>
        <v>5078.57</v>
      </c>
      <c r="E234" s="7" t="n">
        <f aca="false">C234-D234</f>
        <v>4168.35</v>
      </c>
      <c r="F234" s="15" t="b">
        <f aca="false">OR(C234&gt;=MinMover,D234&gt;=MinMover)</f>
        <v>1</v>
      </c>
      <c r="G234" s="0" t="n">
        <f aca="false">IF(AND(F234,E234&gt;0),COUNTIFS($F$2:$F$413,TRUE(),$E$2:$E$413,"&gt;"&amp;E234)+COUNTIFS($F$1:F233,TRUE(),$E$1:E233,E234)+1,"")</f>
        <v>1</v>
      </c>
      <c r="H234" s="0" t="str">
        <f aca="false">IF(AND(F234,E234&lt;0),COUNTIFS($F$2:$F$413,TRUE(),$E$2:$E$413,"&lt;"&amp;E234)+COUNTIFS($F$1:F233,TRUE(),$E$1:E233,E234)+1,"")</f>
        <v/>
      </c>
    </row>
    <row r="235" customFormat="false" ht="15" hidden="false" customHeight="false" outlineLevel="0" collapsed="false">
      <c r="A235" s="0" t="s">
        <v>527</v>
      </c>
      <c r="B235" s="0" t="s">
        <v>528</v>
      </c>
      <c r="C235" s="7" t="n">
        <f aca="false">SUMIFS(Data!$D$2:$D$4985,Data!$A$2:$A$4985,SelectedWeek,Data!$B$2:$B$4985,A235)</f>
        <v>110.6</v>
      </c>
      <c r="D235" s="7" t="n">
        <f aca="false">SUMIFS(Data!$D$2:$D$4985,Data!$A$2:$A$4985,PriorWeek,Data!$B$2:$B$4985,A235)</f>
        <v>78.97</v>
      </c>
      <c r="E235" s="7" t="n">
        <f aca="false">C235-D235</f>
        <v>31.63</v>
      </c>
      <c r="F235" s="15" t="b">
        <f aca="false">OR(C235&gt;=MinMover,D235&gt;=MinMover)</f>
        <v>0</v>
      </c>
      <c r="G235" s="0" t="str">
        <f aca="false">IF(AND(F235,E235&gt;0),COUNTIFS($F$2:$F$413,TRUE(),$E$2:$E$413,"&gt;"&amp;E235)+COUNTIFS($F$1:F234,TRUE(),$E$1:E234,E235)+1,"")</f>
        <v/>
      </c>
      <c r="H235" s="0" t="str">
        <f aca="false">IF(AND(F235,E235&lt;0),COUNTIFS($F$2:$F$413,TRUE(),$E$2:$E$413,"&lt;"&amp;E235)+COUNTIFS($F$1:F234,TRUE(),$E$1:E234,E235)+1,"")</f>
        <v/>
      </c>
    </row>
    <row r="236" customFormat="false" ht="15" hidden="false" customHeight="false" outlineLevel="0" collapsed="false">
      <c r="A236" s="0" t="s">
        <v>529</v>
      </c>
      <c r="B236" s="0" t="s">
        <v>530</v>
      </c>
      <c r="C236" s="7" t="n">
        <f aca="false">SUMIFS(Data!$D$2:$D$4985,Data!$A$2:$A$4985,SelectedWeek,Data!$B$2:$B$4985,A236)</f>
        <v>422.19</v>
      </c>
      <c r="D236" s="7" t="n">
        <f aca="false">SUMIFS(Data!$D$2:$D$4985,Data!$A$2:$A$4985,PriorWeek,Data!$B$2:$B$4985,A236)</f>
        <v>359.69</v>
      </c>
      <c r="E236" s="7" t="n">
        <f aca="false">C236-D236</f>
        <v>62.5</v>
      </c>
      <c r="F236" s="15" t="b">
        <f aca="false">OR(C236&gt;=MinMover,D236&gt;=MinMover)</f>
        <v>0</v>
      </c>
      <c r="G236" s="0" t="str">
        <f aca="false">IF(AND(F236,E236&gt;0),COUNTIFS($F$2:$F$413,TRUE(),$E$2:$E$413,"&gt;"&amp;E236)+COUNTIFS($F$1:F235,TRUE(),$E$1:E235,E236)+1,"")</f>
        <v/>
      </c>
      <c r="H236" s="0" t="str">
        <f aca="false">IF(AND(F236,E236&lt;0),COUNTIFS($F$2:$F$413,TRUE(),$E$2:$E$413,"&lt;"&amp;E236)+COUNTIFS($F$1:F235,TRUE(),$E$1:E235,E236)+1,"")</f>
        <v/>
      </c>
    </row>
    <row r="237" customFormat="false" ht="15" hidden="false" customHeight="false" outlineLevel="0" collapsed="false">
      <c r="A237" s="0" t="s">
        <v>531</v>
      </c>
      <c r="B237" s="0" t="s">
        <v>532</v>
      </c>
      <c r="C237" s="7" t="n">
        <f aca="false">SUMIFS(Data!$D$2:$D$4985,Data!$A$2:$A$4985,SelectedWeek,Data!$B$2:$B$4985,A237)</f>
        <v>402.27</v>
      </c>
      <c r="D237" s="7" t="n">
        <f aca="false">SUMIFS(Data!$D$2:$D$4985,Data!$A$2:$A$4985,PriorWeek,Data!$B$2:$B$4985,A237)</f>
        <v>269.61</v>
      </c>
      <c r="E237" s="7" t="n">
        <f aca="false">C237-D237</f>
        <v>132.66</v>
      </c>
      <c r="F237" s="15" t="b">
        <f aca="false">OR(C237&gt;=MinMover,D237&gt;=MinMover)</f>
        <v>0</v>
      </c>
      <c r="G237" s="0" t="str">
        <f aca="false">IF(AND(F237,E237&gt;0),COUNTIFS($F$2:$F$413,TRUE(),$E$2:$E$413,"&gt;"&amp;E237)+COUNTIFS($F$1:F236,TRUE(),$E$1:E236,E237)+1,"")</f>
        <v/>
      </c>
      <c r="H237" s="0" t="str">
        <f aca="false">IF(AND(F237,E237&lt;0),COUNTIFS($F$2:$F$413,TRUE(),$E$2:$E$413,"&lt;"&amp;E237)+COUNTIFS($F$1:F236,TRUE(),$E$1:E236,E237)+1,"")</f>
        <v/>
      </c>
    </row>
    <row r="238" customFormat="false" ht="15" hidden="false" customHeight="false" outlineLevel="0" collapsed="false">
      <c r="A238" s="0" t="s">
        <v>533</v>
      </c>
      <c r="B238" s="0" t="s">
        <v>534</v>
      </c>
      <c r="C238" s="7" t="n">
        <f aca="false">SUMIFS(Data!$D$2:$D$4985,Data!$A$2:$A$4985,SelectedWeek,Data!$B$2:$B$4985,A238)</f>
        <v>355.53</v>
      </c>
      <c r="D238" s="7" t="n">
        <f aca="false">SUMIFS(Data!$D$2:$D$4985,Data!$A$2:$A$4985,PriorWeek,Data!$B$2:$B$4985,A238)</f>
        <v>572.26</v>
      </c>
      <c r="E238" s="7" t="n">
        <f aca="false">C238-D238</f>
        <v>-216.73</v>
      </c>
      <c r="F238" s="15" t="b">
        <f aca="false">OR(C238&gt;=MinMover,D238&gt;=MinMover)</f>
        <v>0</v>
      </c>
      <c r="G238" s="0" t="str">
        <f aca="false">IF(AND(F238,E238&gt;0),COUNTIFS($F$2:$F$413,TRUE(),$E$2:$E$413,"&gt;"&amp;E238)+COUNTIFS($F$1:F237,TRUE(),$E$1:E237,E238)+1,"")</f>
        <v/>
      </c>
      <c r="H238" s="0" t="str">
        <f aca="false">IF(AND(F238,E238&lt;0),COUNTIFS($F$2:$F$413,TRUE(),$E$2:$E$413,"&lt;"&amp;E238)+COUNTIFS($F$1:F237,TRUE(),$E$1:E237,E238)+1,"")</f>
        <v/>
      </c>
    </row>
    <row r="239" customFormat="false" ht="15" hidden="false" customHeight="false" outlineLevel="0" collapsed="false">
      <c r="A239" s="0" t="s">
        <v>535</v>
      </c>
      <c r="B239" s="0" t="s">
        <v>536</v>
      </c>
      <c r="C239" s="7" t="n">
        <f aca="false">SUMIFS(Data!$D$2:$D$4985,Data!$A$2:$A$4985,SelectedWeek,Data!$B$2:$B$4985,A239)</f>
        <v>50.39</v>
      </c>
      <c r="D239" s="7" t="n">
        <f aca="false">SUMIFS(Data!$D$2:$D$4985,Data!$A$2:$A$4985,PriorWeek,Data!$B$2:$B$4985,A239)</f>
        <v>49.5</v>
      </c>
      <c r="E239" s="7" t="n">
        <f aca="false">C239-D239</f>
        <v>0.890000000000001</v>
      </c>
      <c r="F239" s="15" t="b">
        <f aca="false">OR(C239&gt;=MinMover,D239&gt;=MinMover)</f>
        <v>0</v>
      </c>
      <c r="G239" s="0" t="str">
        <f aca="false">IF(AND(F239,E239&gt;0),COUNTIFS($F$2:$F$413,TRUE(),$E$2:$E$413,"&gt;"&amp;E239)+COUNTIFS($F$1:F238,TRUE(),$E$1:E238,E239)+1,"")</f>
        <v/>
      </c>
      <c r="H239" s="0" t="str">
        <f aca="false">IF(AND(F239,E239&lt;0),COUNTIFS($F$2:$F$413,TRUE(),$E$2:$E$413,"&lt;"&amp;E239)+COUNTIFS($F$1:F238,TRUE(),$E$1:E238,E239)+1,"")</f>
        <v/>
      </c>
    </row>
    <row r="240" customFormat="false" ht="15" hidden="false" customHeight="false" outlineLevel="0" collapsed="false">
      <c r="A240" s="0" t="s">
        <v>537</v>
      </c>
      <c r="B240" s="0" t="s">
        <v>538</v>
      </c>
      <c r="C240" s="7" t="n">
        <f aca="false">SUMIFS(Data!$D$2:$D$4985,Data!$A$2:$A$4985,SelectedWeek,Data!$B$2:$B$4985,A240)</f>
        <v>337.1</v>
      </c>
      <c r="D240" s="7" t="n">
        <f aca="false">SUMIFS(Data!$D$2:$D$4985,Data!$A$2:$A$4985,PriorWeek,Data!$B$2:$B$4985,A240)</f>
        <v>127.46</v>
      </c>
      <c r="E240" s="7" t="n">
        <f aca="false">C240-D240</f>
        <v>209.64</v>
      </c>
      <c r="F240" s="15" t="b">
        <f aca="false">OR(C240&gt;=MinMover,D240&gt;=MinMover)</f>
        <v>0</v>
      </c>
      <c r="G240" s="0" t="str">
        <f aca="false">IF(AND(F240,E240&gt;0),COUNTIFS($F$2:$F$413,TRUE(),$E$2:$E$413,"&gt;"&amp;E240)+COUNTIFS($F$1:F239,TRUE(),$E$1:E239,E240)+1,"")</f>
        <v/>
      </c>
      <c r="H240" s="0" t="str">
        <f aca="false">IF(AND(F240,E240&lt;0),COUNTIFS($F$2:$F$413,TRUE(),$E$2:$E$413,"&lt;"&amp;E240)+COUNTIFS($F$1:F239,TRUE(),$E$1:E239,E240)+1,"")</f>
        <v/>
      </c>
    </row>
    <row r="241" customFormat="false" ht="15" hidden="false" customHeight="false" outlineLevel="0" collapsed="false">
      <c r="A241" s="0" t="s">
        <v>539</v>
      </c>
      <c r="B241" s="0" t="s">
        <v>540</v>
      </c>
      <c r="C241" s="7" t="n">
        <f aca="false">SUMIFS(Data!$D$2:$D$4985,Data!$A$2:$A$4985,SelectedWeek,Data!$B$2:$B$4985,A241)</f>
        <v>200.67</v>
      </c>
      <c r="D241" s="7" t="n">
        <f aca="false">SUMIFS(Data!$D$2:$D$4985,Data!$A$2:$A$4985,PriorWeek,Data!$B$2:$B$4985,A241)</f>
        <v>506.75</v>
      </c>
      <c r="E241" s="7" t="n">
        <f aca="false">C241-D241</f>
        <v>-306.08</v>
      </c>
      <c r="F241" s="15" t="b">
        <f aca="false">OR(C241&gt;=MinMover,D241&gt;=MinMover)</f>
        <v>0</v>
      </c>
      <c r="G241" s="0" t="str">
        <f aca="false">IF(AND(F241,E241&gt;0),COUNTIFS($F$2:$F$413,TRUE(),$E$2:$E$413,"&gt;"&amp;E241)+COUNTIFS($F$1:F240,TRUE(),$E$1:E240,E241)+1,"")</f>
        <v/>
      </c>
      <c r="H241" s="0" t="str">
        <f aca="false">IF(AND(F241,E241&lt;0),COUNTIFS($F$2:$F$413,TRUE(),$E$2:$E$413,"&lt;"&amp;E241)+COUNTIFS($F$1:F240,TRUE(),$E$1:E240,E241)+1,"")</f>
        <v/>
      </c>
    </row>
    <row r="242" customFormat="false" ht="15" hidden="false" customHeight="false" outlineLevel="0" collapsed="false">
      <c r="A242" s="0" t="s">
        <v>541</v>
      </c>
      <c r="B242" s="0" t="s">
        <v>542</v>
      </c>
      <c r="C242" s="7" t="n">
        <f aca="false">SUMIFS(Data!$D$2:$D$4985,Data!$A$2:$A$4985,SelectedWeek,Data!$B$2:$B$4985,A242)</f>
        <v>92.96</v>
      </c>
      <c r="D242" s="7" t="n">
        <f aca="false">SUMIFS(Data!$D$2:$D$4985,Data!$A$2:$A$4985,PriorWeek,Data!$B$2:$B$4985,A242)</f>
        <v>297.98</v>
      </c>
      <c r="E242" s="7" t="n">
        <f aca="false">C242-D242</f>
        <v>-205.02</v>
      </c>
      <c r="F242" s="15" t="b">
        <f aca="false">OR(C242&gt;=MinMover,D242&gt;=MinMover)</f>
        <v>0</v>
      </c>
      <c r="G242" s="0" t="str">
        <f aca="false">IF(AND(F242,E242&gt;0),COUNTIFS($F$2:$F$413,TRUE(),$E$2:$E$413,"&gt;"&amp;E242)+COUNTIFS($F$1:F241,TRUE(),$E$1:E241,E242)+1,"")</f>
        <v/>
      </c>
      <c r="H242" s="0" t="str">
        <f aca="false">IF(AND(F242,E242&lt;0),COUNTIFS($F$2:$F$413,TRUE(),$E$2:$E$413,"&lt;"&amp;E242)+COUNTIFS($F$1:F241,TRUE(),$E$1:E241,E242)+1,"")</f>
        <v/>
      </c>
    </row>
    <row r="243" customFormat="false" ht="15" hidden="false" customHeight="false" outlineLevel="0" collapsed="false">
      <c r="A243" s="0" t="s">
        <v>543</v>
      </c>
      <c r="B243" s="0" t="s">
        <v>544</v>
      </c>
      <c r="C243" s="7" t="n">
        <f aca="false">SUMIFS(Data!$D$2:$D$4985,Data!$A$2:$A$4985,SelectedWeek,Data!$B$2:$B$4985,A243)</f>
        <v>74.38</v>
      </c>
      <c r="D243" s="7" t="n">
        <f aca="false">SUMIFS(Data!$D$2:$D$4985,Data!$A$2:$A$4985,PriorWeek,Data!$B$2:$B$4985,A243)</f>
        <v>82.89</v>
      </c>
      <c r="E243" s="7" t="n">
        <f aca="false">C243-D243</f>
        <v>-8.51000000000001</v>
      </c>
      <c r="F243" s="15" t="b">
        <f aca="false">OR(C243&gt;=MinMover,D243&gt;=MinMover)</f>
        <v>0</v>
      </c>
      <c r="G243" s="0" t="str">
        <f aca="false">IF(AND(F243,E243&gt;0),COUNTIFS($F$2:$F$413,TRUE(),$E$2:$E$413,"&gt;"&amp;E243)+COUNTIFS($F$1:F242,TRUE(),$E$1:E242,E243)+1,"")</f>
        <v/>
      </c>
      <c r="H243" s="0" t="str">
        <f aca="false">IF(AND(F243,E243&lt;0),COUNTIFS($F$2:$F$413,TRUE(),$E$2:$E$413,"&lt;"&amp;E243)+COUNTIFS($F$1:F242,TRUE(),$E$1:E242,E243)+1,"")</f>
        <v/>
      </c>
    </row>
    <row r="244" customFormat="false" ht="15" hidden="false" customHeight="false" outlineLevel="0" collapsed="false">
      <c r="A244" s="0" t="s">
        <v>545</v>
      </c>
      <c r="B244" s="0" t="s">
        <v>546</v>
      </c>
      <c r="C244" s="7" t="n">
        <f aca="false">SUMIFS(Data!$D$2:$D$4985,Data!$A$2:$A$4985,SelectedWeek,Data!$B$2:$B$4985,A244)</f>
        <v>60.29</v>
      </c>
      <c r="D244" s="7" t="n">
        <f aca="false">SUMIFS(Data!$D$2:$D$4985,Data!$A$2:$A$4985,PriorWeek,Data!$B$2:$B$4985,A244)</f>
        <v>128.93</v>
      </c>
      <c r="E244" s="7" t="n">
        <f aca="false">C244-D244</f>
        <v>-68.64</v>
      </c>
      <c r="F244" s="15" t="b">
        <f aca="false">OR(C244&gt;=MinMover,D244&gt;=MinMover)</f>
        <v>0</v>
      </c>
      <c r="G244" s="0" t="str">
        <f aca="false">IF(AND(F244,E244&gt;0),COUNTIFS($F$2:$F$413,TRUE(),$E$2:$E$413,"&gt;"&amp;E244)+COUNTIFS($F$1:F243,TRUE(),$E$1:E243,E244)+1,"")</f>
        <v/>
      </c>
      <c r="H244" s="0" t="str">
        <f aca="false">IF(AND(F244,E244&lt;0),COUNTIFS($F$2:$F$413,TRUE(),$E$2:$E$413,"&lt;"&amp;E244)+COUNTIFS($F$1:F243,TRUE(),$E$1:E243,E244)+1,"")</f>
        <v/>
      </c>
    </row>
    <row r="245" customFormat="false" ht="15" hidden="false" customHeight="false" outlineLevel="0" collapsed="false">
      <c r="A245" s="0" t="s">
        <v>547</v>
      </c>
      <c r="B245" s="0" t="s">
        <v>548</v>
      </c>
      <c r="C245" s="7" t="n">
        <f aca="false">SUMIFS(Data!$D$2:$D$4985,Data!$A$2:$A$4985,SelectedWeek,Data!$B$2:$B$4985,A245)</f>
        <v>233.52</v>
      </c>
      <c r="D245" s="7" t="n">
        <f aca="false">SUMIFS(Data!$D$2:$D$4985,Data!$A$2:$A$4985,PriorWeek,Data!$B$2:$B$4985,A245)</f>
        <v>133.12</v>
      </c>
      <c r="E245" s="7" t="n">
        <f aca="false">C245-D245</f>
        <v>100.4</v>
      </c>
      <c r="F245" s="15" t="b">
        <f aca="false">OR(C245&gt;=MinMover,D245&gt;=MinMover)</f>
        <v>0</v>
      </c>
      <c r="G245" s="0" t="str">
        <f aca="false">IF(AND(F245,E245&gt;0),COUNTIFS($F$2:$F$413,TRUE(),$E$2:$E$413,"&gt;"&amp;E245)+COUNTIFS($F$1:F244,TRUE(),$E$1:E244,E245)+1,"")</f>
        <v/>
      </c>
      <c r="H245" s="0" t="str">
        <f aca="false">IF(AND(F245,E245&lt;0),COUNTIFS($F$2:$F$413,TRUE(),$E$2:$E$413,"&lt;"&amp;E245)+COUNTIFS($F$1:F244,TRUE(),$E$1:E244,E245)+1,"")</f>
        <v/>
      </c>
    </row>
    <row r="246" customFormat="false" ht="15" hidden="false" customHeight="false" outlineLevel="0" collapsed="false">
      <c r="A246" s="0" t="s">
        <v>549</v>
      </c>
      <c r="B246" s="0" t="s">
        <v>550</v>
      </c>
      <c r="C246" s="7" t="n">
        <f aca="false">SUMIFS(Data!$D$2:$D$4985,Data!$A$2:$A$4985,SelectedWeek,Data!$B$2:$B$4985,A246)</f>
        <v>251.43</v>
      </c>
      <c r="D246" s="7" t="n">
        <f aca="false">SUMIFS(Data!$D$2:$D$4985,Data!$A$2:$A$4985,PriorWeek,Data!$B$2:$B$4985,A246)</f>
        <v>78.71</v>
      </c>
      <c r="E246" s="7" t="n">
        <f aca="false">C246-D246</f>
        <v>172.72</v>
      </c>
      <c r="F246" s="15" t="b">
        <f aca="false">OR(C246&gt;=MinMover,D246&gt;=MinMover)</f>
        <v>0</v>
      </c>
      <c r="G246" s="0" t="str">
        <f aca="false">IF(AND(F246,E246&gt;0),COUNTIFS($F$2:$F$413,TRUE(),$E$2:$E$413,"&gt;"&amp;E246)+COUNTIFS($F$1:F245,TRUE(),$E$1:E245,E246)+1,"")</f>
        <v/>
      </c>
      <c r="H246" s="0" t="str">
        <f aca="false">IF(AND(F246,E246&lt;0),COUNTIFS($F$2:$F$413,TRUE(),$E$2:$E$413,"&lt;"&amp;E246)+COUNTIFS($F$1:F245,TRUE(),$E$1:E245,E246)+1,"")</f>
        <v/>
      </c>
    </row>
    <row r="247" customFormat="false" ht="15" hidden="false" customHeight="false" outlineLevel="0" collapsed="false">
      <c r="A247" s="0" t="s">
        <v>551</v>
      </c>
      <c r="B247" s="0" t="s">
        <v>552</v>
      </c>
      <c r="C247" s="7" t="n">
        <f aca="false">SUMIFS(Data!$D$2:$D$4985,Data!$A$2:$A$4985,SelectedWeek,Data!$B$2:$B$4985,A247)</f>
        <v>108.76</v>
      </c>
      <c r="D247" s="7" t="n">
        <f aca="false">SUMIFS(Data!$D$2:$D$4985,Data!$A$2:$A$4985,PriorWeek,Data!$B$2:$B$4985,A247)</f>
        <v>128.53</v>
      </c>
      <c r="E247" s="7" t="n">
        <f aca="false">C247-D247</f>
        <v>-19.77</v>
      </c>
      <c r="F247" s="15" t="b">
        <f aca="false">OR(C247&gt;=MinMover,D247&gt;=MinMover)</f>
        <v>0</v>
      </c>
      <c r="G247" s="0" t="str">
        <f aca="false">IF(AND(F247,E247&gt;0),COUNTIFS($F$2:$F$413,TRUE(),$E$2:$E$413,"&gt;"&amp;E247)+COUNTIFS($F$1:F246,TRUE(),$E$1:E246,E247)+1,"")</f>
        <v/>
      </c>
      <c r="H247" s="0" t="str">
        <f aca="false">IF(AND(F247,E247&lt;0),COUNTIFS($F$2:$F$413,TRUE(),$E$2:$E$413,"&lt;"&amp;E247)+COUNTIFS($F$1:F246,TRUE(),$E$1:E246,E247)+1,"")</f>
        <v/>
      </c>
    </row>
    <row r="248" customFormat="false" ht="15" hidden="false" customHeight="false" outlineLevel="0" collapsed="false">
      <c r="A248" s="0" t="s">
        <v>553</v>
      </c>
      <c r="B248" s="0" t="s">
        <v>554</v>
      </c>
      <c r="C248" s="7" t="n">
        <f aca="false">SUMIFS(Data!$D$2:$D$4985,Data!$A$2:$A$4985,SelectedWeek,Data!$B$2:$B$4985,A248)</f>
        <v>179.34</v>
      </c>
      <c r="D248" s="7" t="n">
        <f aca="false">SUMIFS(Data!$D$2:$D$4985,Data!$A$2:$A$4985,PriorWeek,Data!$B$2:$B$4985,A248)</f>
        <v>386.71</v>
      </c>
      <c r="E248" s="7" t="n">
        <f aca="false">C248-D248</f>
        <v>-207.37</v>
      </c>
      <c r="F248" s="15" t="b">
        <f aca="false">OR(C248&gt;=MinMover,D248&gt;=MinMover)</f>
        <v>0</v>
      </c>
      <c r="G248" s="0" t="str">
        <f aca="false">IF(AND(F248,E248&gt;0),COUNTIFS($F$2:$F$413,TRUE(),$E$2:$E$413,"&gt;"&amp;E248)+COUNTIFS($F$1:F247,TRUE(),$E$1:E247,E248)+1,"")</f>
        <v/>
      </c>
      <c r="H248" s="0" t="str">
        <f aca="false">IF(AND(F248,E248&lt;0),COUNTIFS($F$2:$F$413,TRUE(),$E$2:$E$413,"&lt;"&amp;E248)+COUNTIFS($F$1:F247,TRUE(),$E$1:E247,E248)+1,"")</f>
        <v/>
      </c>
    </row>
    <row r="249" customFormat="false" ht="15" hidden="false" customHeight="false" outlineLevel="0" collapsed="false">
      <c r="A249" s="0" t="s">
        <v>555</v>
      </c>
      <c r="B249" s="0" t="s">
        <v>556</v>
      </c>
      <c r="C249" s="7" t="n">
        <f aca="false">SUMIFS(Data!$D$2:$D$4985,Data!$A$2:$A$4985,SelectedWeek,Data!$B$2:$B$4985,A249)</f>
        <v>56.57</v>
      </c>
      <c r="D249" s="7" t="n">
        <f aca="false">SUMIFS(Data!$D$2:$D$4985,Data!$A$2:$A$4985,PriorWeek,Data!$B$2:$B$4985,A249)</f>
        <v>135.64</v>
      </c>
      <c r="E249" s="7" t="n">
        <f aca="false">C249-D249</f>
        <v>-79.07</v>
      </c>
      <c r="F249" s="15" t="b">
        <f aca="false">OR(C249&gt;=MinMover,D249&gt;=MinMover)</f>
        <v>0</v>
      </c>
      <c r="G249" s="0" t="str">
        <f aca="false">IF(AND(F249,E249&gt;0),COUNTIFS($F$2:$F$413,TRUE(),$E$2:$E$413,"&gt;"&amp;E249)+COUNTIFS($F$1:F248,TRUE(),$E$1:E248,E249)+1,"")</f>
        <v/>
      </c>
      <c r="H249" s="0" t="str">
        <f aca="false">IF(AND(F249,E249&lt;0),COUNTIFS($F$2:$F$413,TRUE(),$E$2:$E$413,"&lt;"&amp;E249)+COUNTIFS($F$1:F248,TRUE(),$E$1:E248,E249)+1,"")</f>
        <v/>
      </c>
    </row>
    <row r="250" customFormat="false" ht="15" hidden="false" customHeight="false" outlineLevel="0" collapsed="false">
      <c r="A250" s="0" t="s">
        <v>557</v>
      </c>
      <c r="B250" s="0" t="s">
        <v>558</v>
      </c>
      <c r="C250" s="7" t="n">
        <f aca="false">SUMIFS(Data!$D$2:$D$4985,Data!$A$2:$A$4985,SelectedWeek,Data!$B$2:$B$4985,A250)</f>
        <v>58.82</v>
      </c>
      <c r="D250" s="7" t="n">
        <f aca="false">SUMIFS(Data!$D$2:$D$4985,Data!$A$2:$A$4985,PriorWeek,Data!$B$2:$B$4985,A250)</f>
        <v>65.89</v>
      </c>
      <c r="E250" s="7" t="n">
        <f aca="false">C250-D250</f>
        <v>-7.07</v>
      </c>
      <c r="F250" s="15" t="b">
        <f aca="false">OR(C250&gt;=MinMover,D250&gt;=MinMover)</f>
        <v>0</v>
      </c>
      <c r="G250" s="0" t="str">
        <f aca="false">IF(AND(F250,E250&gt;0),COUNTIFS($F$2:$F$413,TRUE(),$E$2:$E$413,"&gt;"&amp;E250)+COUNTIFS($F$1:F249,TRUE(),$E$1:E249,E250)+1,"")</f>
        <v/>
      </c>
      <c r="H250" s="0" t="str">
        <f aca="false">IF(AND(F250,E250&lt;0),COUNTIFS($F$2:$F$413,TRUE(),$E$2:$E$413,"&lt;"&amp;E250)+COUNTIFS($F$1:F249,TRUE(),$E$1:E249,E250)+1,"")</f>
        <v/>
      </c>
    </row>
    <row r="251" customFormat="false" ht="15" hidden="false" customHeight="false" outlineLevel="0" collapsed="false">
      <c r="A251" s="0" t="s">
        <v>559</v>
      </c>
      <c r="B251" s="0" t="s">
        <v>560</v>
      </c>
      <c r="C251" s="7" t="n">
        <f aca="false">SUMIFS(Data!$D$2:$D$4985,Data!$A$2:$A$4985,SelectedWeek,Data!$B$2:$B$4985,A251)</f>
        <v>362.87</v>
      </c>
      <c r="D251" s="7" t="n">
        <f aca="false">SUMIFS(Data!$D$2:$D$4985,Data!$A$2:$A$4985,PriorWeek,Data!$B$2:$B$4985,A251)</f>
        <v>404.19</v>
      </c>
      <c r="E251" s="7" t="n">
        <f aca="false">C251-D251</f>
        <v>-41.32</v>
      </c>
      <c r="F251" s="15" t="b">
        <f aca="false">OR(C251&gt;=MinMover,D251&gt;=MinMover)</f>
        <v>0</v>
      </c>
      <c r="G251" s="0" t="str">
        <f aca="false">IF(AND(F251,E251&gt;0),COUNTIFS($F$2:$F$413,TRUE(),$E$2:$E$413,"&gt;"&amp;E251)+COUNTIFS($F$1:F250,TRUE(),$E$1:E250,E251)+1,"")</f>
        <v/>
      </c>
      <c r="H251" s="0" t="str">
        <f aca="false">IF(AND(F251,E251&lt;0),COUNTIFS($F$2:$F$413,TRUE(),$E$2:$E$413,"&lt;"&amp;E251)+COUNTIFS($F$1:F250,TRUE(),$E$1:E250,E251)+1,"")</f>
        <v/>
      </c>
    </row>
    <row r="252" customFormat="false" ht="15" hidden="false" customHeight="false" outlineLevel="0" collapsed="false">
      <c r="A252" s="0" t="s">
        <v>561</v>
      </c>
      <c r="B252" s="0" t="s">
        <v>562</v>
      </c>
      <c r="C252" s="7" t="n">
        <f aca="false">SUMIFS(Data!$D$2:$D$4985,Data!$A$2:$A$4985,SelectedWeek,Data!$B$2:$B$4985,A252)</f>
        <v>117.14</v>
      </c>
      <c r="D252" s="7" t="n">
        <f aca="false">SUMIFS(Data!$D$2:$D$4985,Data!$A$2:$A$4985,PriorWeek,Data!$B$2:$B$4985,A252)</f>
        <v>113.83</v>
      </c>
      <c r="E252" s="7" t="n">
        <f aca="false">C252-D252</f>
        <v>3.31</v>
      </c>
      <c r="F252" s="15" t="b">
        <f aca="false">OR(C252&gt;=MinMover,D252&gt;=MinMover)</f>
        <v>0</v>
      </c>
      <c r="G252" s="0" t="str">
        <f aca="false">IF(AND(F252,E252&gt;0),COUNTIFS($F$2:$F$413,TRUE(),$E$2:$E$413,"&gt;"&amp;E252)+COUNTIFS($F$1:F251,TRUE(),$E$1:E251,E252)+1,"")</f>
        <v/>
      </c>
      <c r="H252" s="0" t="str">
        <f aca="false">IF(AND(F252,E252&lt;0),COUNTIFS($F$2:$F$413,TRUE(),$E$2:$E$413,"&lt;"&amp;E252)+COUNTIFS($F$1:F251,TRUE(),$E$1:E251,E252)+1,"")</f>
        <v/>
      </c>
    </row>
    <row r="253" customFormat="false" ht="15" hidden="false" customHeight="false" outlineLevel="0" collapsed="false">
      <c r="A253" s="0" t="s">
        <v>563</v>
      </c>
      <c r="B253" s="0" t="s">
        <v>564</v>
      </c>
      <c r="C253" s="7" t="n">
        <f aca="false">SUMIFS(Data!$D$2:$D$4985,Data!$A$2:$A$4985,SelectedWeek,Data!$B$2:$B$4985,A253)</f>
        <v>27.24</v>
      </c>
      <c r="D253" s="7" t="n">
        <f aca="false">SUMIFS(Data!$D$2:$D$4985,Data!$A$2:$A$4985,PriorWeek,Data!$B$2:$B$4985,A253)</f>
        <v>70.31</v>
      </c>
      <c r="E253" s="7" t="n">
        <f aca="false">C253-D253</f>
        <v>-43.07</v>
      </c>
      <c r="F253" s="15" t="b">
        <f aca="false">OR(C253&gt;=MinMover,D253&gt;=MinMover)</f>
        <v>0</v>
      </c>
      <c r="G253" s="0" t="str">
        <f aca="false">IF(AND(F253,E253&gt;0),COUNTIFS($F$2:$F$413,TRUE(),$E$2:$E$413,"&gt;"&amp;E253)+COUNTIFS($F$1:F252,TRUE(),$E$1:E252,E253)+1,"")</f>
        <v/>
      </c>
      <c r="H253" s="0" t="str">
        <f aca="false">IF(AND(F253,E253&lt;0),COUNTIFS($F$2:$F$413,TRUE(),$E$2:$E$413,"&lt;"&amp;E253)+COUNTIFS($F$1:F252,TRUE(),$E$1:E252,E253)+1,"")</f>
        <v/>
      </c>
    </row>
    <row r="254" customFormat="false" ht="15" hidden="false" customHeight="false" outlineLevel="0" collapsed="false">
      <c r="A254" s="0" t="s">
        <v>565</v>
      </c>
      <c r="B254" s="0" t="s">
        <v>566</v>
      </c>
      <c r="C254" s="7" t="n">
        <f aca="false">SUMIFS(Data!$D$2:$D$4985,Data!$A$2:$A$4985,SelectedWeek,Data!$B$2:$B$4985,A254)</f>
        <v>56.65</v>
      </c>
      <c r="D254" s="7" t="n">
        <f aca="false">SUMIFS(Data!$D$2:$D$4985,Data!$A$2:$A$4985,PriorWeek,Data!$B$2:$B$4985,A254)</f>
        <v>76.98</v>
      </c>
      <c r="E254" s="7" t="n">
        <f aca="false">C254-D254</f>
        <v>-20.33</v>
      </c>
      <c r="F254" s="15" t="b">
        <f aca="false">OR(C254&gt;=MinMover,D254&gt;=MinMover)</f>
        <v>0</v>
      </c>
      <c r="G254" s="0" t="str">
        <f aca="false">IF(AND(F254,E254&gt;0),COUNTIFS($F$2:$F$413,TRUE(),$E$2:$E$413,"&gt;"&amp;E254)+COUNTIFS($F$1:F253,TRUE(),$E$1:E253,E254)+1,"")</f>
        <v/>
      </c>
      <c r="H254" s="0" t="str">
        <f aca="false">IF(AND(F254,E254&lt;0),COUNTIFS($F$2:$F$413,TRUE(),$E$2:$E$413,"&lt;"&amp;E254)+COUNTIFS($F$1:F253,TRUE(),$E$1:E253,E254)+1,"")</f>
        <v/>
      </c>
    </row>
    <row r="255" customFormat="false" ht="15" hidden="false" customHeight="false" outlineLevel="0" collapsed="false">
      <c r="A255" s="0" t="s">
        <v>567</v>
      </c>
      <c r="B255" s="0" t="s">
        <v>568</v>
      </c>
      <c r="C255" s="7" t="n">
        <f aca="false">SUMIFS(Data!$D$2:$D$4985,Data!$A$2:$A$4985,SelectedWeek,Data!$B$2:$B$4985,A255)</f>
        <v>566.13</v>
      </c>
      <c r="D255" s="7" t="n">
        <f aca="false">SUMIFS(Data!$D$2:$D$4985,Data!$A$2:$A$4985,PriorWeek,Data!$B$2:$B$4985,A255)</f>
        <v>639.35</v>
      </c>
      <c r="E255" s="7" t="n">
        <f aca="false">C255-D255</f>
        <v>-73.22</v>
      </c>
      <c r="F255" s="15" t="b">
        <f aca="false">OR(C255&gt;=MinMover,D255&gt;=MinMover)</f>
        <v>0</v>
      </c>
      <c r="G255" s="0" t="str">
        <f aca="false">IF(AND(F255,E255&gt;0),COUNTIFS($F$2:$F$413,TRUE(),$E$2:$E$413,"&gt;"&amp;E255)+COUNTIFS($F$1:F254,TRUE(),$E$1:E254,E255)+1,"")</f>
        <v/>
      </c>
      <c r="H255" s="0" t="str">
        <f aca="false">IF(AND(F255,E255&lt;0),COUNTIFS($F$2:$F$413,TRUE(),$E$2:$E$413,"&lt;"&amp;E255)+COUNTIFS($F$1:F254,TRUE(),$E$1:E254,E255)+1,"")</f>
        <v/>
      </c>
    </row>
    <row r="256" customFormat="false" ht="15" hidden="false" customHeight="false" outlineLevel="0" collapsed="false">
      <c r="A256" s="0" t="s">
        <v>569</v>
      </c>
      <c r="B256" s="0" t="s">
        <v>570</v>
      </c>
      <c r="C256" s="7" t="n">
        <f aca="false">SUMIFS(Data!$D$2:$D$4985,Data!$A$2:$A$4985,SelectedWeek,Data!$B$2:$B$4985,A256)</f>
        <v>370.03</v>
      </c>
      <c r="D256" s="7" t="n">
        <f aca="false">SUMIFS(Data!$D$2:$D$4985,Data!$A$2:$A$4985,PriorWeek,Data!$B$2:$B$4985,A256)</f>
        <v>355.38</v>
      </c>
      <c r="E256" s="7" t="n">
        <f aca="false">C256-D256</f>
        <v>14.65</v>
      </c>
      <c r="F256" s="15" t="b">
        <f aca="false">OR(C256&gt;=MinMover,D256&gt;=MinMover)</f>
        <v>0</v>
      </c>
      <c r="G256" s="0" t="str">
        <f aca="false">IF(AND(F256,E256&gt;0),COUNTIFS($F$2:$F$413,TRUE(),$E$2:$E$413,"&gt;"&amp;E256)+COUNTIFS($F$1:F255,TRUE(),$E$1:E255,E256)+1,"")</f>
        <v/>
      </c>
      <c r="H256" s="0" t="str">
        <f aca="false">IF(AND(F256,E256&lt;0),COUNTIFS($F$2:$F$413,TRUE(),$E$2:$E$413,"&lt;"&amp;E256)+COUNTIFS($F$1:F255,TRUE(),$E$1:E255,E256)+1,"")</f>
        <v/>
      </c>
    </row>
    <row r="257" customFormat="false" ht="15" hidden="false" customHeight="false" outlineLevel="0" collapsed="false">
      <c r="A257" s="0" t="s">
        <v>571</v>
      </c>
      <c r="B257" s="0" t="s">
        <v>572</v>
      </c>
      <c r="C257" s="7" t="n">
        <f aca="false">SUMIFS(Data!$D$2:$D$4985,Data!$A$2:$A$4985,SelectedWeek,Data!$B$2:$B$4985,A257)</f>
        <v>1493.76</v>
      </c>
      <c r="D257" s="7" t="n">
        <f aca="false">SUMIFS(Data!$D$2:$D$4985,Data!$A$2:$A$4985,PriorWeek,Data!$B$2:$B$4985,A257)</f>
        <v>336.24</v>
      </c>
      <c r="E257" s="7" t="n">
        <f aca="false">C257-D257</f>
        <v>1157.52</v>
      </c>
      <c r="F257" s="15" t="b">
        <f aca="false">OR(C257&gt;=MinMover,D257&gt;=MinMover)</f>
        <v>1</v>
      </c>
      <c r="G257" s="0" t="n">
        <f aca="false">IF(AND(F257,E257&gt;0),COUNTIFS($F$2:$F$413,TRUE(),$E$2:$E$413,"&gt;"&amp;E257)+COUNTIFS($F$1:F256,TRUE(),$E$1:E256,E257)+1,"")</f>
        <v>10</v>
      </c>
      <c r="H257" s="0" t="str">
        <f aca="false">IF(AND(F257,E257&lt;0),COUNTIFS($F$2:$F$413,TRUE(),$E$2:$E$413,"&lt;"&amp;E257)+COUNTIFS($F$1:F256,TRUE(),$E$1:E256,E257)+1,"")</f>
        <v/>
      </c>
    </row>
    <row r="258" customFormat="false" ht="15" hidden="false" customHeight="false" outlineLevel="0" collapsed="false">
      <c r="A258" s="0" t="s">
        <v>573</v>
      </c>
      <c r="B258" s="0" t="s">
        <v>574</v>
      </c>
      <c r="C258" s="7" t="n">
        <f aca="false">SUMIFS(Data!$D$2:$D$4985,Data!$A$2:$A$4985,SelectedWeek,Data!$B$2:$B$4985,A258)</f>
        <v>704.88</v>
      </c>
      <c r="D258" s="7" t="n">
        <f aca="false">SUMIFS(Data!$D$2:$D$4985,Data!$A$2:$A$4985,PriorWeek,Data!$B$2:$B$4985,A258)</f>
        <v>648.69</v>
      </c>
      <c r="E258" s="7" t="n">
        <f aca="false">C258-D258</f>
        <v>56.1899999999999</v>
      </c>
      <c r="F258" s="15" t="b">
        <f aca="false">OR(C258&gt;=MinMover,D258&gt;=MinMover)</f>
        <v>0</v>
      </c>
      <c r="G258" s="0" t="str">
        <f aca="false">IF(AND(F258,E258&gt;0),COUNTIFS($F$2:$F$413,TRUE(),$E$2:$E$413,"&gt;"&amp;E258)+COUNTIFS($F$1:F257,TRUE(),$E$1:E257,E258)+1,"")</f>
        <v/>
      </c>
      <c r="H258" s="0" t="str">
        <f aca="false">IF(AND(F258,E258&lt;0),COUNTIFS($F$2:$F$413,TRUE(),$E$2:$E$413,"&lt;"&amp;E258)+COUNTIFS($F$1:F257,TRUE(),$E$1:E257,E258)+1,"")</f>
        <v/>
      </c>
    </row>
    <row r="259" customFormat="false" ht="15" hidden="false" customHeight="false" outlineLevel="0" collapsed="false">
      <c r="A259" s="0" t="s">
        <v>575</v>
      </c>
      <c r="B259" s="0" t="s">
        <v>576</v>
      </c>
      <c r="C259" s="7" t="n">
        <f aca="false">SUMIFS(Data!$D$2:$D$4985,Data!$A$2:$A$4985,SelectedWeek,Data!$B$2:$B$4985,A259)</f>
        <v>731.65</v>
      </c>
      <c r="D259" s="7" t="n">
        <f aca="false">SUMIFS(Data!$D$2:$D$4985,Data!$A$2:$A$4985,PriorWeek,Data!$B$2:$B$4985,A259)</f>
        <v>1054.35</v>
      </c>
      <c r="E259" s="7" t="n">
        <f aca="false">C259-D259</f>
        <v>-322.7</v>
      </c>
      <c r="F259" s="15" t="b">
        <f aca="false">OR(C259&gt;=MinMover,D259&gt;=MinMover)</f>
        <v>1</v>
      </c>
      <c r="G259" s="0" t="str">
        <f aca="false">IF(AND(F259,E259&gt;0),COUNTIFS($F$2:$F$413,TRUE(),$E$2:$E$413,"&gt;"&amp;E259)+COUNTIFS($F$1:F258,TRUE(),$E$1:E258,E259)+1,"")</f>
        <v/>
      </c>
      <c r="H259" s="0" t="n">
        <f aca="false">IF(AND(F259,E259&lt;0),COUNTIFS($F$2:$F$413,TRUE(),$E$2:$E$413,"&lt;"&amp;E259)+COUNTIFS($F$1:F258,TRUE(),$E$1:E258,E259)+1,"")</f>
        <v>16</v>
      </c>
    </row>
    <row r="260" customFormat="false" ht="15" hidden="false" customHeight="false" outlineLevel="0" collapsed="false">
      <c r="A260" s="0" t="s">
        <v>577</v>
      </c>
      <c r="B260" s="0" t="s">
        <v>578</v>
      </c>
      <c r="C260" s="7" t="n">
        <f aca="false">SUMIFS(Data!$D$2:$D$4985,Data!$A$2:$A$4985,SelectedWeek,Data!$B$2:$B$4985,A260)</f>
        <v>449.19</v>
      </c>
      <c r="D260" s="7" t="n">
        <f aca="false">SUMIFS(Data!$D$2:$D$4985,Data!$A$2:$A$4985,PriorWeek,Data!$B$2:$B$4985,A260)</f>
        <v>417.82</v>
      </c>
      <c r="E260" s="7" t="n">
        <f aca="false">C260-D260</f>
        <v>31.37</v>
      </c>
      <c r="F260" s="15" t="b">
        <f aca="false">OR(C260&gt;=MinMover,D260&gt;=MinMover)</f>
        <v>0</v>
      </c>
      <c r="G260" s="0" t="str">
        <f aca="false">IF(AND(F260,E260&gt;0),COUNTIFS($F$2:$F$413,TRUE(),$E$2:$E$413,"&gt;"&amp;E260)+COUNTIFS($F$1:F259,TRUE(),$E$1:E259,E260)+1,"")</f>
        <v/>
      </c>
      <c r="H260" s="0" t="str">
        <f aca="false">IF(AND(F260,E260&lt;0),COUNTIFS($F$2:$F$413,TRUE(),$E$2:$E$413,"&lt;"&amp;E260)+COUNTIFS($F$1:F259,TRUE(),$E$1:E259,E260)+1,"")</f>
        <v/>
      </c>
    </row>
    <row r="261" customFormat="false" ht="15" hidden="false" customHeight="false" outlineLevel="0" collapsed="false">
      <c r="A261" s="0" t="s">
        <v>579</v>
      </c>
      <c r="B261" s="0" t="s">
        <v>580</v>
      </c>
      <c r="C261" s="7" t="n">
        <f aca="false">SUMIFS(Data!$D$2:$D$4985,Data!$A$2:$A$4985,SelectedWeek,Data!$B$2:$B$4985,A261)</f>
        <v>193.95</v>
      </c>
      <c r="D261" s="7" t="n">
        <f aca="false">SUMIFS(Data!$D$2:$D$4985,Data!$A$2:$A$4985,PriorWeek,Data!$B$2:$B$4985,A261)</f>
        <v>510.43</v>
      </c>
      <c r="E261" s="7" t="n">
        <f aca="false">C261-D261</f>
        <v>-316.48</v>
      </c>
      <c r="F261" s="15" t="b">
        <f aca="false">OR(C261&gt;=MinMover,D261&gt;=MinMover)</f>
        <v>0</v>
      </c>
      <c r="G261" s="0" t="str">
        <f aca="false">IF(AND(F261,E261&gt;0),COUNTIFS($F$2:$F$413,TRUE(),$E$2:$E$413,"&gt;"&amp;E261)+COUNTIFS($F$1:F260,TRUE(),$E$1:E260,E261)+1,"")</f>
        <v/>
      </c>
      <c r="H261" s="0" t="str">
        <f aca="false">IF(AND(F261,E261&lt;0),COUNTIFS($F$2:$F$413,TRUE(),$E$2:$E$413,"&lt;"&amp;E261)+COUNTIFS($F$1:F260,TRUE(),$E$1:E260,E261)+1,"")</f>
        <v/>
      </c>
    </row>
    <row r="262" customFormat="false" ht="15" hidden="false" customHeight="false" outlineLevel="0" collapsed="false">
      <c r="A262" s="0" t="s">
        <v>581</v>
      </c>
      <c r="B262" s="0" t="s">
        <v>582</v>
      </c>
      <c r="C262" s="7" t="n">
        <f aca="false">SUMIFS(Data!$D$2:$D$4985,Data!$A$2:$A$4985,SelectedWeek,Data!$B$2:$B$4985,A262)</f>
        <v>567.65</v>
      </c>
      <c r="D262" s="7" t="n">
        <f aca="false">SUMIFS(Data!$D$2:$D$4985,Data!$A$2:$A$4985,PriorWeek,Data!$B$2:$B$4985,A262)</f>
        <v>429.92</v>
      </c>
      <c r="E262" s="7" t="n">
        <f aca="false">C262-D262</f>
        <v>137.73</v>
      </c>
      <c r="F262" s="15" t="b">
        <f aca="false">OR(C262&gt;=MinMover,D262&gt;=MinMover)</f>
        <v>0</v>
      </c>
      <c r="G262" s="0" t="str">
        <f aca="false">IF(AND(F262,E262&gt;0),COUNTIFS($F$2:$F$413,TRUE(),$E$2:$E$413,"&gt;"&amp;E262)+COUNTIFS($F$1:F261,TRUE(),$E$1:E261,E262)+1,"")</f>
        <v/>
      </c>
      <c r="H262" s="0" t="str">
        <f aca="false">IF(AND(F262,E262&lt;0),COUNTIFS($F$2:$F$413,TRUE(),$E$2:$E$413,"&lt;"&amp;E262)+COUNTIFS($F$1:F261,TRUE(),$E$1:E261,E262)+1,"")</f>
        <v/>
      </c>
    </row>
    <row r="263" customFormat="false" ht="15" hidden="false" customHeight="false" outlineLevel="0" collapsed="false">
      <c r="A263" s="0" t="s">
        <v>583</v>
      </c>
      <c r="B263" s="0" t="s">
        <v>584</v>
      </c>
      <c r="C263" s="7" t="n">
        <f aca="false">SUMIFS(Data!$D$2:$D$4985,Data!$A$2:$A$4985,SelectedWeek,Data!$B$2:$B$4985,A263)</f>
        <v>482.32</v>
      </c>
      <c r="D263" s="7" t="n">
        <f aca="false">SUMIFS(Data!$D$2:$D$4985,Data!$A$2:$A$4985,PriorWeek,Data!$B$2:$B$4985,A263)</f>
        <v>299.34</v>
      </c>
      <c r="E263" s="7" t="n">
        <f aca="false">C263-D263</f>
        <v>182.98</v>
      </c>
      <c r="F263" s="15" t="b">
        <f aca="false">OR(C263&gt;=MinMover,D263&gt;=MinMover)</f>
        <v>0</v>
      </c>
      <c r="G263" s="0" t="str">
        <f aca="false">IF(AND(F263,E263&gt;0),COUNTIFS($F$2:$F$413,TRUE(),$E$2:$E$413,"&gt;"&amp;E263)+COUNTIFS($F$1:F262,TRUE(),$E$1:E262,E263)+1,"")</f>
        <v/>
      </c>
      <c r="H263" s="0" t="str">
        <f aca="false">IF(AND(F263,E263&lt;0),COUNTIFS($F$2:$F$413,TRUE(),$E$2:$E$413,"&lt;"&amp;E263)+COUNTIFS($F$1:F262,TRUE(),$E$1:E262,E263)+1,"")</f>
        <v/>
      </c>
    </row>
    <row r="264" customFormat="false" ht="15" hidden="false" customHeight="false" outlineLevel="0" collapsed="false">
      <c r="A264" s="0" t="s">
        <v>585</v>
      </c>
      <c r="B264" s="0" t="s">
        <v>586</v>
      </c>
      <c r="C264" s="7" t="n">
        <f aca="false">SUMIFS(Data!$D$2:$D$4985,Data!$A$2:$A$4985,SelectedWeek,Data!$B$2:$B$4985,A264)</f>
        <v>228.43</v>
      </c>
      <c r="D264" s="7" t="n">
        <f aca="false">SUMIFS(Data!$D$2:$D$4985,Data!$A$2:$A$4985,PriorWeek,Data!$B$2:$B$4985,A264)</f>
        <v>429.34</v>
      </c>
      <c r="E264" s="7" t="n">
        <f aca="false">C264-D264</f>
        <v>-200.91</v>
      </c>
      <c r="F264" s="15" t="b">
        <f aca="false">OR(C264&gt;=MinMover,D264&gt;=MinMover)</f>
        <v>0</v>
      </c>
      <c r="G264" s="0" t="str">
        <f aca="false">IF(AND(F264,E264&gt;0),COUNTIFS($F$2:$F$413,TRUE(),$E$2:$E$413,"&gt;"&amp;E264)+COUNTIFS($F$1:F263,TRUE(),$E$1:E263,E264)+1,"")</f>
        <v/>
      </c>
      <c r="H264" s="0" t="str">
        <f aca="false">IF(AND(F264,E264&lt;0),COUNTIFS($F$2:$F$413,TRUE(),$E$2:$E$413,"&lt;"&amp;E264)+COUNTIFS($F$1:F263,TRUE(),$E$1:E263,E264)+1,"")</f>
        <v/>
      </c>
    </row>
    <row r="265" customFormat="false" ht="15" hidden="false" customHeight="false" outlineLevel="0" collapsed="false">
      <c r="A265" s="0" t="s">
        <v>587</v>
      </c>
      <c r="B265" s="0" t="s">
        <v>588</v>
      </c>
      <c r="C265" s="7" t="n">
        <f aca="false">SUMIFS(Data!$D$2:$D$4985,Data!$A$2:$A$4985,SelectedWeek,Data!$B$2:$B$4985,A265)</f>
        <v>57.83</v>
      </c>
      <c r="D265" s="7" t="n">
        <f aca="false">SUMIFS(Data!$D$2:$D$4985,Data!$A$2:$A$4985,PriorWeek,Data!$B$2:$B$4985,A265)</f>
        <v>98.3</v>
      </c>
      <c r="E265" s="7" t="n">
        <f aca="false">C265-D265</f>
        <v>-40.47</v>
      </c>
      <c r="F265" s="15" t="b">
        <f aca="false">OR(C265&gt;=MinMover,D265&gt;=MinMover)</f>
        <v>0</v>
      </c>
      <c r="G265" s="0" t="str">
        <f aca="false">IF(AND(F265,E265&gt;0),COUNTIFS($F$2:$F$413,TRUE(),$E$2:$E$413,"&gt;"&amp;E265)+COUNTIFS($F$1:F264,TRUE(),$E$1:E264,E265)+1,"")</f>
        <v/>
      </c>
      <c r="H265" s="0" t="str">
        <f aca="false">IF(AND(F265,E265&lt;0),COUNTIFS($F$2:$F$413,TRUE(),$E$2:$E$413,"&lt;"&amp;E265)+COUNTIFS($F$1:F264,TRUE(),$E$1:E264,E265)+1,"")</f>
        <v/>
      </c>
    </row>
    <row r="266" customFormat="false" ht="15" hidden="false" customHeight="false" outlineLevel="0" collapsed="false">
      <c r="A266" s="0" t="s">
        <v>589</v>
      </c>
      <c r="B266" s="0" t="s">
        <v>590</v>
      </c>
      <c r="C266" s="7" t="n">
        <f aca="false">SUMIFS(Data!$D$2:$D$4985,Data!$A$2:$A$4985,SelectedWeek,Data!$B$2:$B$4985,A266)</f>
        <v>87.15</v>
      </c>
      <c r="D266" s="7" t="n">
        <f aca="false">SUMIFS(Data!$D$2:$D$4985,Data!$A$2:$A$4985,PriorWeek,Data!$B$2:$B$4985,A266)</f>
        <v>228.2</v>
      </c>
      <c r="E266" s="7" t="n">
        <f aca="false">C266-D266</f>
        <v>-141.05</v>
      </c>
      <c r="F266" s="15" t="b">
        <f aca="false">OR(C266&gt;=MinMover,D266&gt;=MinMover)</f>
        <v>0</v>
      </c>
      <c r="G266" s="0" t="str">
        <f aca="false">IF(AND(F266,E266&gt;0),COUNTIFS($F$2:$F$413,TRUE(),$E$2:$E$413,"&gt;"&amp;E266)+COUNTIFS($F$1:F265,TRUE(),$E$1:E265,E266)+1,"")</f>
        <v/>
      </c>
      <c r="H266" s="0" t="str">
        <f aca="false">IF(AND(F266,E266&lt;0),COUNTIFS($F$2:$F$413,TRUE(),$E$2:$E$413,"&lt;"&amp;E266)+COUNTIFS($F$1:F265,TRUE(),$E$1:E265,E266)+1,"")</f>
        <v/>
      </c>
    </row>
    <row r="267" customFormat="false" ht="15" hidden="false" customHeight="false" outlineLevel="0" collapsed="false">
      <c r="A267" s="0" t="s">
        <v>591</v>
      </c>
      <c r="B267" s="0" t="s">
        <v>592</v>
      </c>
      <c r="C267" s="7" t="n">
        <f aca="false">SUMIFS(Data!$D$2:$D$4985,Data!$A$2:$A$4985,SelectedWeek,Data!$B$2:$B$4985,A267)</f>
        <v>493.83</v>
      </c>
      <c r="D267" s="7" t="n">
        <f aca="false">SUMIFS(Data!$D$2:$D$4985,Data!$A$2:$A$4985,PriorWeek,Data!$B$2:$B$4985,A267)</f>
        <v>593.36</v>
      </c>
      <c r="E267" s="7" t="n">
        <f aca="false">C267-D267</f>
        <v>-99.53</v>
      </c>
      <c r="F267" s="15" t="b">
        <f aca="false">OR(C267&gt;=MinMover,D267&gt;=MinMover)</f>
        <v>0</v>
      </c>
      <c r="G267" s="0" t="str">
        <f aca="false">IF(AND(F267,E267&gt;0),COUNTIFS($F$2:$F$413,TRUE(),$E$2:$E$413,"&gt;"&amp;E267)+COUNTIFS($F$1:F266,TRUE(),$E$1:E266,E267)+1,"")</f>
        <v/>
      </c>
      <c r="H267" s="0" t="str">
        <f aca="false">IF(AND(F267,E267&lt;0),COUNTIFS($F$2:$F$413,TRUE(),$E$2:$E$413,"&lt;"&amp;E267)+COUNTIFS($F$1:F266,TRUE(),$E$1:E266,E267)+1,"")</f>
        <v/>
      </c>
    </row>
    <row r="268" customFormat="false" ht="15" hidden="false" customHeight="false" outlineLevel="0" collapsed="false">
      <c r="A268" s="0" t="s">
        <v>593</v>
      </c>
      <c r="B268" s="0" t="s">
        <v>594</v>
      </c>
      <c r="C268" s="7" t="n">
        <f aca="false">SUMIFS(Data!$D$2:$D$4985,Data!$A$2:$A$4985,SelectedWeek,Data!$B$2:$B$4985,A268)</f>
        <v>1073.34</v>
      </c>
      <c r="D268" s="7" t="n">
        <f aca="false">SUMIFS(Data!$D$2:$D$4985,Data!$A$2:$A$4985,PriorWeek,Data!$B$2:$B$4985,A268)</f>
        <v>199.28</v>
      </c>
      <c r="E268" s="7" t="n">
        <f aca="false">C268-D268</f>
        <v>874.06</v>
      </c>
      <c r="F268" s="15" t="b">
        <f aca="false">OR(C268&gt;=MinMover,D268&gt;=MinMover)</f>
        <v>1</v>
      </c>
      <c r="G268" s="0" t="n">
        <f aca="false">IF(AND(F268,E268&gt;0),COUNTIFS($F$2:$F$413,TRUE(),$E$2:$E$413,"&gt;"&amp;E268)+COUNTIFS($F$1:F267,TRUE(),$E$1:E267,E268)+1,"")</f>
        <v>16</v>
      </c>
      <c r="H268" s="0" t="str">
        <f aca="false">IF(AND(F268,E268&lt;0),COUNTIFS($F$2:$F$413,TRUE(),$E$2:$E$413,"&lt;"&amp;E268)+COUNTIFS($F$1:F267,TRUE(),$E$1:E267,E268)+1,"")</f>
        <v/>
      </c>
    </row>
    <row r="269" customFormat="false" ht="15" hidden="false" customHeight="false" outlineLevel="0" collapsed="false">
      <c r="A269" s="0" t="s">
        <v>595</v>
      </c>
      <c r="B269" s="0" t="s">
        <v>596</v>
      </c>
      <c r="C269" s="7" t="n">
        <f aca="false">SUMIFS(Data!$D$2:$D$4985,Data!$A$2:$A$4985,SelectedWeek,Data!$B$2:$B$4985,A269)</f>
        <v>910.45</v>
      </c>
      <c r="D269" s="7" t="n">
        <f aca="false">SUMIFS(Data!$D$2:$D$4985,Data!$A$2:$A$4985,PriorWeek,Data!$B$2:$B$4985,A269)</f>
        <v>819.01</v>
      </c>
      <c r="E269" s="7" t="n">
        <f aca="false">C269-D269</f>
        <v>91.4400000000001</v>
      </c>
      <c r="F269" s="15" t="b">
        <f aca="false">OR(C269&gt;=MinMover,D269&gt;=MinMover)</f>
        <v>0</v>
      </c>
      <c r="G269" s="0" t="str">
        <f aca="false">IF(AND(F269,E269&gt;0),COUNTIFS($F$2:$F$413,TRUE(),$E$2:$E$413,"&gt;"&amp;E269)+COUNTIFS($F$1:F268,TRUE(),$E$1:E268,E269)+1,"")</f>
        <v/>
      </c>
      <c r="H269" s="0" t="str">
        <f aca="false">IF(AND(F269,E269&lt;0),COUNTIFS($F$2:$F$413,TRUE(),$E$2:$E$413,"&lt;"&amp;E269)+COUNTIFS($F$1:F268,TRUE(),$E$1:E268,E269)+1,"")</f>
        <v/>
      </c>
    </row>
    <row r="270" customFormat="false" ht="15" hidden="false" customHeight="false" outlineLevel="0" collapsed="false">
      <c r="A270" s="0" t="s">
        <v>597</v>
      </c>
      <c r="B270" s="0" t="s">
        <v>598</v>
      </c>
      <c r="C270" s="7" t="n">
        <f aca="false">SUMIFS(Data!$D$2:$D$4985,Data!$A$2:$A$4985,SelectedWeek,Data!$B$2:$B$4985,A270)</f>
        <v>372.89</v>
      </c>
      <c r="D270" s="7" t="n">
        <f aca="false">SUMIFS(Data!$D$2:$D$4985,Data!$A$2:$A$4985,PriorWeek,Data!$B$2:$B$4985,A270)</f>
        <v>130.09</v>
      </c>
      <c r="E270" s="7" t="n">
        <f aca="false">C270-D270</f>
        <v>242.8</v>
      </c>
      <c r="F270" s="15" t="b">
        <f aca="false">OR(C270&gt;=MinMover,D270&gt;=MinMover)</f>
        <v>0</v>
      </c>
      <c r="G270" s="0" t="str">
        <f aca="false">IF(AND(F270,E270&gt;0),COUNTIFS($F$2:$F$413,TRUE(),$E$2:$E$413,"&gt;"&amp;E270)+COUNTIFS($F$1:F269,TRUE(),$E$1:E269,E270)+1,"")</f>
        <v/>
      </c>
      <c r="H270" s="0" t="str">
        <f aca="false">IF(AND(F270,E270&lt;0),COUNTIFS($F$2:$F$413,TRUE(),$E$2:$E$413,"&lt;"&amp;E270)+COUNTIFS($F$1:F269,TRUE(),$E$1:E269,E270)+1,"")</f>
        <v/>
      </c>
    </row>
    <row r="271" customFormat="false" ht="15" hidden="false" customHeight="false" outlineLevel="0" collapsed="false">
      <c r="A271" s="0" t="s">
        <v>599</v>
      </c>
      <c r="B271" s="0" t="s">
        <v>600</v>
      </c>
      <c r="C271" s="7" t="n">
        <f aca="false">SUMIFS(Data!$D$2:$D$4985,Data!$A$2:$A$4985,SelectedWeek,Data!$B$2:$B$4985,A271)</f>
        <v>112.04</v>
      </c>
      <c r="D271" s="7" t="n">
        <f aca="false">SUMIFS(Data!$D$2:$D$4985,Data!$A$2:$A$4985,PriorWeek,Data!$B$2:$B$4985,A271)</f>
        <v>232.38</v>
      </c>
      <c r="E271" s="7" t="n">
        <f aca="false">C271-D271</f>
        <v>-120.34</v>
      </c>
      <c r="F271" s="15" t="b">
        <f aca="false">OR(C271&gt;=MinMover,D271&gt;=MinMover)</f>
        <v>0</v>
      </c>
      <c r="G271" s="0" t="str">
        <f aca="false">IF(AND(F271,E271&gt;0),COUNTIFS($F$2:$F$413,TRUE(),$E$2:$E$413,"&gt;"&amp;E271)+COUNTIFS($F$1:F270,TRUE(),$E$1:E270,E271)+1,"")</f>
        <v/>
      </c>
      <c r="H271" s="0" t="str">
        <f aca="false">IF(AND(F271,E271&lt;0),COUNTIFS($F$2:$F$413,TRUE(),$E$2:$E$413,"&lt;"&amp;E271)+COUNTIFS($F$1:F270,TRUE(),$E$1:E270,E271)+1,"")</f>
        <v/>
      </c>
    </row>
    <row r="272" customFormat="false" ht="15" hidden="false" customHeight="false" outlineLevel="0" collapsed="false">
      <c r="A272" s="0" t="s">
        <v>601</v>
      </c>
      <c r="B272" s="0" t="s">
        <v>602</v>
      </c>
      <c r="C272" s="7" t="n">
        <f aca="false">SUMIFS(Data!$D$2:$D$4985,Data!$A$2:$A$4985,SelectedWeek,Data!$B$2:$B$4985,A272)</f>
        <v>249.46</v>
      </c>
      <c r="D272" s="7" t="n">
        <f aca="false">SUMIFS(Data!$D$2:$D$4985,Data!$A$2:$A$4985,PriorWeek,Data!$B$2:$B$4985,A272)</f>
        <v>304.47</v>
      </c>
      <c r="E272" s="7" t="n">
        <f aca="false">C272-D272</f>
        <v>-55.01</v>
      </c>
      <c r="F272" s="15" t="b">
        <f aca="false">OR(C272&gt;=MinMover,D272&gt;=MinMover)</f>
        <v>0</v>
      </c>
      <c r="G272" s="0" t="str">
        <f aca="false">IF(AND(F272,E272&gt;0),COUNTIFS($F$2:$F$413,TRUE(),$E$2:$E$413,"&gt;"&amp;E272)+COUNTIFS($F$1:F271,TRUE(),$E$1:E271,E272)+1,"")</f>
        <v/>
      </c>
      <c r="H272" s="0" t="str">
        <f aca="false">IF(AND(F272,E272&lt;0),COUNTIFS($F$2:$F$413,TRUE(),$E$2:$E$413,"&lt;"&amp;E272)+COUNTIFS($F$1:F271,TRUE(),$E$1:E271,E272)+1,"")</f>
        <v/>
      </c>
    </row>
    <row r="273" customFormat="false" ht="15" hidden="false" customHeight="false" outlineLevel="0" collapsed="false">
      <c r="A273" s="0" t="s">
        <v>603</v>
      </c>
      <c r="B273" s="0" t="s">
        <v>604</v>
      </c>
      <c r="C273" s="7" t="n">
        <f aca="false">SUMIFS(Data!$D$2:$D$4985,Data!$A$2:$A$4985,SelectedWeek,Data!$B$2:$B$4985,A273)</f>
        <v>1157.01</v>
      </c>
      <c r="D273" s="7" t="n">
        <f aca="false">SUMIFS(Data!$D$2:$D$4985,Data!$A$2:$A$4985,PriorWeek,Data!$B$2:$B$4985,A273)</f>
        <v>1485.86</v>
      </c>
      <c r="E273" s="7" t="n">
        <f aca="false">C273-D273</f>
        <v>-328.85</v>
      </c>
      <c r="F273" s="15" t="b">
        <f aca="false">OR(C273&gt;=MinMover,D273&gt;=MinMover)</f>
        <v>1</v>
      </c>
      <c r="G273" s="0" t="str">
        <f aca="false">IF(AND(F273,E273&gt;0),COUNTIFS($F$2:$F$413,TRUE(),$E$2:$E$413,"&gt;"&amp;E273)+COUNTIFS($F$1:F272,TRUE(),$E$1:E272,E273)+1,"")</f>
        <v/>
      </c>
      <c r="H273" s="0" t="n">
        <f aca="false">IF(AND(F273,E273&lt;0),COUNTIFS($F$2:$F$413,TRUE(),$E$2:$E$413,"&lt;"&amp;E273)+COUNTIFS($F$1:F272,TRUE(),$E$1:E272,E273)+1,"")</f>
        <v>15</v>
      </c>
    </row>
    <row r="274" customFormat="false" ht="15" hidden="false" customHeight="false" outlineLevel="0" collapsed="false">
      <c r="A274" s="0" t="s">
        <v>605</v>
      </c>
      <c r="B274" s="0" t="s">
        <v>606</v>
      </c>
      <c r="C274" s="7" t="n">
        <f aca="false">SUMIFS(Data!$D$2:$D$4985,Data!$A$2:$A$4985,SelectedWeek,Data!$B$2:$B$4985,A274)</f>
        <v>7.37</v>
      </c>
      <c r="D274" s="7" t="n">
        <f aca="false">SUMIFS(Data!$D$2:$D$4985,Data!$A$2:$A$4985,PriorWeek,Data!$B$2:$B$4985,A274)</f>
        <v>3.26</v>
      </c>
      <c r="E274" s="7" t="n">
        <f aca="false">C274-D274</f>
        <v>4.11</v>
      </c>
      <c r="F274" s="15" t="b">
        <f aca="false">OR(C274&gt;=MinMover,D274&gt;=MinMover)</f>
        <v>0</v>
      </c>
      <c r="G274" s="0" t="str">
        <f aca="false">IF(AND(F274,E274&gt;0),COUNTIFS($F$2:$F$413,TRUE(),$E$2:$E$413,"&gt;"&amp;E274)+COUNTIFS($F$1:F273,TRUE(),$E$1:E273,E274)+1,"")</f>
        <v/>
      </c>
      <c r="H274" s="0" t="str">
        <f aca="false">IF(AND(F274,E274&lt;0),COUNTIFS($F$2:$F$413,TRUE(),$E$2:$E$413,"&lt;"&amp;E274)+COUNTIFS($F$1:F273,TRUE(),$E$1:E273,E274)+1,"")</f>
        <v/>
      </c>
    </row>
    <row r="275" customFormat="false" ht="15" hidden="false" customHeight="false" outlineLevel="0" collapsed="false">
      <c r="A275" s="0" t="s">
        <v>607</v>
      </c>
      <c r="B275" s="0" t="s">
        <v>608</v>
      </c>
      <c r="C275" s="7" t="n">
        <f aca="false">SUMIFS(Data!$D$2:$D$4985,Data!$A$2:$A$4985,SelectedWeek,Data!$B$2:$B$4985,A275)</f>
        <v>24.16</v>
      </c>
      <c r="D275" s="7" t="n">
        <f aca="false">SUMIFS(Data!$D$2:$D$4985,Data!$A$2:$A$4985,PriorWeek,Data!$B$2:$B$4985,A275)</f>
        <v>1.42</v>
      </c>
      <c r="E275" s="7" t="n">
        <f aca="false">C275-D275</f>
        <v>22.74</v>
      </c>
      <c r="F275" s="15" t="b">
        <f aca="false">OR(C275&gt;=MinMover,D275&gt;=MinMover)</f>
        <v>0</v>
      </c>
      <c r="G275" s="0" t="str">
        <f aca="false">IF(AND(F275,E275&gt;0),COUNTIFS($F$2:$F$413,TRUE(),$E$2:$E$413,"&gt;"&amp;E275)+COUNTIFS($F$1:F274,TRUE(),$E$1:E274,E275)+1,"")</f>
        <v/>
      </c>
      <c r="H275" s="0" t="str">
        <f aca="false">IF(AND(F275,E275&lt;0),COUNTIFS($F$2:$F$413,TRUE(),$E$2:$E$413,"&lt;"&amp;E275)+COUNTIFS($F$1:F274,TRUE(),$E$1:E274,E275)+1,"")</f>
        <v/>
      </c>
    </row>
    <row r="276" customFormat="false" ht="15" hidden="false" customHeight="false" outlineLevel="0" collapsed="false">
      <c r="A276" s="0" t="s">
        <v>609</v>
      </c>
      <c r="B276" s="0" t="s">
        <v>610</v>
      </c>
      <c r="C276" s="7" t="n">
        <f aca="false">SUMIFS(Data!$D$2:$D$4985,Data!$A$2:$A$4985,SelectedWeek,Data!$B$2:$B$4985,A276)</f>
        <v>13.39</v>
      </c>
      <c r="D276" s="7" t="n">
        <f aca="false">SUMIFS(Data!$D$2:$D$4985,Data!$A$2:$A$4985,PriorWeek,Data!$B$2:$B$4985,A276)</f>
        <v>18.56</v>
      </c>
      <c r="E276" s="7" t="n">
        <f aca="false">C276-D276</f>
        <v>-5.17</v>
      </c>
      <c r="F276" s="15" t="b">
        <f aca="false">OR(C276&gt;=MinMover,D276&gt;=MinMover)</f>
        <v>0</v>
      </c>
      <c r="G276" s="0" t="str">
        <f aca="false">IF(AND(F276,E276&gt;0),COUNTIFS($F$2:$F$413,TRUE(),$E$2:$E$413,"&gt;"&amp;E276)+COUNTIFS($F$1:F275,TRUE(),$E$1:E275,E276)+1,"")</f>
        <v/>
      </c>
      <c r="H276" s="0" t="str">
        <f aca="false">IF(AND(F276,E276&lt;0),COUNTIFS($F$2:$F$413,TRUE(),$E$2:$E$413,"&lt;"&amp;E276)+COUNTIFS($F$1:F275,TRUE(),$E$1:E275,E276)+1,"")</f>
        <v/>
      </c>
    </row>
    <row r="277" customFormat="false" ht="15" hidden="false" customHeight="false" outlineLevel="0" collapsed="false">
      <c r="A277" s="0" t="s">
        <v>611</v>
      </c>
      <c r="B277" s="0" t="s">
        <v>612</v>
      </c>
      <c r="C277" s="7" t="n">
        <f aca="false">SUMIFS(Data!$D$2:$D$4985,Data!$A$2:$A$4985,SelectedWeek,Data!$B$2:$B$4985,A277)</f>
        <v>237.5</v>
      </c>
      <c r="D277" s="7" t="n">
        <f aca="false">SUMIFS(Data!$D$2:$D$4985,Data!$A$2:$A$4985,PriorWeek,Data!$B$2:$B$4985,A277)</f>
        <v>269.36</v>
      </c>
      <c r="E277" s="7" t="n">
        <f aca="false">C277-D277</f>
        <v>-31.86</v>
      </c>
      <c r="F277" s="15" t="b">
        <f aca="false">OR(C277&gt;=MinMover,D277&gt;=MinMover)</f>
        <v>0</v>
      </c>
      <c r="G277" s="0" t="str">
        <f aca="false">IF(AND(F277,E277&gt;0),COUNTIFS($F$2:$F$413,TRUE(),$E$2:$E$413,"&gt;"&amp;E277)+COUNTIFS($F$1:F276,TRUE(),$E$1:E276,E277)+1,"")</f>
        <v/>
      </c>
      <c r="H277" s="0" t="str">
        <f aca="false">IF(AND(F277,E277&lt;0),COUNTIFS($F$2:$F$413,TRUE(),$E$2:$E$413,"&lt;"&amp;E277)+COUNTIFS($F$1:F276,TRUE(),$E$1:E276,E277)+1,"")</f>
        <v/>
      </c>
    </row>
    <row r="278" customFormat="false" ht="15" hidden="false" customHeight="false" outlineLevel="0" collapsed="false">
      <c r="A278" s="0" t="s">
        <v>613</v>
      </c>
      <c r="B278" s="0" t="s">
        <v>614</v>
      </c>
      <c r="C278" s="7" t="n">
        <f aca="false">SUMIFS(Data!$D$2:$D$4985,Data!$A$2:$A$4985,SelectedWeek,Data!$B$2:$B$4985,A278)</f>
        <v>0</v>
      </c>
      <c r="D278" s="7" t="n">
        <f aca="false">SUMIFS(Data!$D$2:$D$4985,Data!$A$2:$A$4985,PriorWeek,Data!$B$2:$B$4985,A278)</f>
        <v>8.25</v>
      </c>
      <c r="E278" s="7" t="n">
        <f aca="false">C278-D278</f>
        <v>-8.25</v>
      </c>
      <c r="F278" s="15" t="b">
        <f aca="false">OR(C278&gt;=MinMover,D278&gt;=MinMover)</f>
        <v>0</v>
      </c>
      <c r="G278" s="0" t="str">
        <f aca="false">IF(AND(F278,E278&gt;0),COUNTIFS($F$2:$F$413,TRUE(),$E$2:$E$413,"&gt;"&amp;E278)+COUNTIFS($F$1:F277,TRUE(),$E$1:E277,E278)+1,"")</f>
        <v/>
      </c>
      <c r="H278" s="0" t="str">
        <f aca="false">IF(AND(F278,E278&lt;0),COUNTIFS($F$2:$F$413,TRUE(),$E$2:$E$413,"&lt;"&amp;E278)+COUNTIFS($F$1:F277,TRUE(),$E$1:E277,E278)+1,"")</f>
        <v/>
      </c>
    </row>
    <row r="279" customFormat="false" ht="15" hidden="false" customHeight="false" outlineLevel="0" collapsed="false">
      <c r="A279" s="0" t="s">
        <v>615</v>
      </c>
      <c r="B279" s="0" t="s">
        <v>616</v>
      </c>
      <c r="C279" s="7" t="n">
        <f aca="false">SUMIFS(Data!$D$2:$D$4985,Data!$A$2:$A$4985,SelectedWeek,Data!$B$2:$B$4985,A279)</f>
        <v>583.6</v>
      </c>
      <c r="D279" s="7" t="n">
        <f aca="false">SUMIFS(Data!$D$2:$D$4985,Data!$A$2:$A$4985,PriorWeek,Data!$B$2:$B$4985,A279)</f>
        <v>2070.64</v>
      </c>
      <c r="E279" s="7" t="n">
        <f aca="false">C279-D279</f>
        <v>-1487.04</v>
      </c>
      <c r="F279" s="15" t="b">
        <f aca="false">OR(C279&gt;=MinMover,D279&gt;=MinMover)</f>
        <v>1</v>
      </c>
      <c r="G279" s="0" t="str">
        <f aca="false">IF(AND(F279,E279&gt;0),COUNTIFS($F$2:$F$413,TRUE(),$E$2:$E$413,"&gt;"&amp;E279)+COUNTIFS($F$1:F278,TRUE(),$E$1:E278,E279)+1,"")</f>
        <v/>
      </c>
      <c r="H279" s="0" t="n">
        <f aca="false">IF(AND(F279,E279&lt;0),COUNTIFS($F$2:$F$413,TRUE(),$E$2:$E$413,"&lt;"&amp;E279)+COUNTIFS($F$1:F278,TRUE(),$E$1:E278,E279)+1,"")</f>
        <v>3</v>
      </c>
    </row>
    <row r="280" customFormat="false" ht="15" hidden="false" customHeight="false" outlineLevel="0" collapsed="false">
      <c r="A280" s="0" t="s">
        <v>617</v>
      </c>
      <c r="B280" s="0" t="s">
        <v>618</v>
      </c>
      <c r="C280" s="7" t="n">
        <f aca="false">SUMIFS(Data!$D$2:$D$4985,Data!$A$2:$A$4985,SelectedWeek,Data!$B$2:$B$4985,A280)</f>
        <v>544.35</v>
      </c>
      <c r="D280" s="7" t="n">
        <f aca="false">SUMIFS(Data!$D$2:$D$4985,Data!$A$2:$A$4985,PriorWeek,Data!$B$2:$B$4985,A280)</f>
        <v>443.81</v>
      </c>
      <c r="E280" s="7" t="n">
        <f aca="false">C280-D280</f>
        <v>100.54</v>
      </c>
      <c r="F280" s="15" t="b">
        <f aca="false">OR(C280&gt;=MinMover,D280&gt;=MinMover)</f>
        <v>0</v>
      </c>
      <c r="G280" s="0" t="str">
        <f aca="false">IF(AND(F280,E280&gt;0),COUNTIFS($F$2:$F$413,TRUE(),$E$2:$E$413,"&gt;"&amp;E280)+COUNTIFS($F$1:F279,TRUE(),$E$1:E279,E280)+1,"")</f>
        <v/>
      </c>
      <c r="H280" s="0" t="str">
        <f aca="false">IF(AND(F280,E280&lt;0),COUNTIFS($F$2:$F$413,TRUE(),$E$2:$E$413,"&lt;"&amp;E280)+COUNTIFS($F$1:F279,TRUE(),$E$1:E279,E280)+1,"")</f>
        <v/>
      </c>
    </row>
    <row r="281" customFormat="false" ht="15" hidden="false" customHeight="false" outlineLevel="0" collapsed="false">
      <c r="A281" s="0" t="s">
        <v>619</v>
      </c>
      <c r="B281" s="0" t="s">
        <v>620</v>
      </c>
      <c r="C281" s="7" t="n">
        <f aca="false">SUMIFS(Data!$D$2:$D$4985,Data!$A$2:$A$4985,SelectedWeek,Data!$B$2:$B$4985,A281)</f>
        <v>1352.44</v>
      </c>
      <c r="D281" s="7" t="n">
        <f aca="false">SUMIFS(Data!$D$2:$D$4985,Data!$A$2:$A$4985,PriorWeek,Data!$B$2:$B$4985,A281)</f>
        <v>794.28</v>
      </c>
      <c r="E281" s="7" t="n">
        <f aca="false">C281-D281</f>
        <v>558.16</v>
      </c>
      <c r="F281" s="15" t="b">
        <f aca="false">OR(C281&gt;=MinMover,D281&gt;=MinMover)</f>
        <v>1</v>
      </c>
      <c r="G281" s="0" t="n">
        <f aca="false">IF(AND(F281,E281&gt;0),COUNTIFS($F$2:$F$413,TRUE(),$E$2:$E$413,"&gt;"&amp;E281)+COUNTIFS($F$1:F280,TRUE(),$E$1:E280,E281)+1,"")</f>
        <v>22</v>
      </c>
      <c r="H281" s="0" t="str">
        <f aca="false">IF(AND(F281,E281&lt;0),COUNTIFS($F$2:$F$413,TRUE(),$E$2:$E$413,"&lt;"&amp;E281)+COUNTIFS($F$1:F280,TRUE(),$E$1:E280,E281)+1,"")</f>
        <v/>
      </c>
    </row>
    <row r="282" customFormat="false" ht="15" hidden="false" customHeight="false" outlineLevel="0" collapsed="false">
      <c r="A282" s="0" t="s">
        <v>621</v>
      </c>
      <c r="B282" s="0" t="s">
        <v>622</v>
      </c>
      <c r="C282" s="7" t="n">
        <f aca="false">SUMIFS(Data!$D$2:$D$4985,Data!$A$2:$A$4985,SelectedWeek,Data!$B$2:$B$4985,A282)</f>
        <v>91.9</v>
      </c>
      <c r="D282" s="7" t="n">
        <f aca="false">SUMIFS(Data!$D$2:$D$4985,Data!$A$2:$A$4985,PriorWeek,Data!$B$2:$B$4985,A282)</f>
        <v>148.65</v>
      </c>
      <c r="E282" s="7" t="n">
        <f aca="false">C282-D282</f>
        <v>-56.75</v>
      </c>
      <c r="F282" s="15" t="b">
        <f aca="false">OR(C282&gt;=MinMover,D282&gt;=MinMover)</f>
        <v>0</v>
      </c>
      <c r="G282" s="0" t="str">
        <f aca="false">IF(AND(F282,E282&gt;0),COUNTIFS($F$2:$F$413,TRUE(),$E$2:$E$413,"&gt;"&amp;E282)+COUNTIFS($F$1:F281,TRUE(),$E$1:E281,E282)+1,"")</f>
        <v/>
      </c>
      <c r="H282" s="0" t="str">
        <f aca="false">IF(AND(F282,E282&lt;0),COUNTIFS($F$2:$F$413,TRUE(),$E$2:$E$413,"&lt;"&amp;E282)+COUNTIFS($F$1:F281,TRUE(),$E$1:E281,E282)+1,"")</f>
        <v/>
      </c>
    </row>
    <row r="283" customFormat="false" ht="15" hidden="false" customHeight="false" outlineLevel="0" collapsed="false">
      <c r="A283" s="0" t="s">
        <v>623</v>
      </c>
      <c r="B283" s="0" t="s">
        <v>624</v>
      </c>
      <c r="C283" s="7" t="n">
        <f aca="false">SUMIFS(Data!$D$2:$D$4985,Data!$A$2:$A$4985,SelectedWeek,Data!$B$2:$B$4985,A283)</f>
        <v>219.95</v>
      </c>
      <c r="D283" s="7" t="n">
        <f aca="false">SUMIFS(Data!$D$2:$D$4985,Data!$A$2:$A$4985,PriorWeek,Data!$B$2:$B$4985,A283)</f>
        <v>287.27</v>
      </c>
      <c r="E283" s="7" t="n">
        <f aca="false">C283-D283</f>
        <v>-67.32</v>
      </c>
      <c r="F283" s="15" t="b">
        <f aca="false">OR(C283&gt;=MinMover,D283&gt;=MinMover)</f>
        <v>0</v>
      </c>
      <c r="G283" s="0" t="str">
        <f aca="false">IF(AND(F283,E283&gt;0),COUNTIFS($F$2:$F$413,TRUE(),$E$2:$E$413,"&gt;"&amp;E283)+COUNTIFS($F$1:F282,TRUE(),$E$1:E282,E283)+1,"")</f>
        <v/>
      </c>
      <c r="H283" s="0" t="str">
        <f aca="false">IF(AND(F283,E283&lt;0),COUNTIFS($F$2:$F$413,TRUE(),$E$2:$E$413,"&lt;"&amp;E283)+COUNTIFS($F$1:F282,TRUE(),$E$1:E282,E283)+1,"")</f>
        <v/>
      </c>
    </row>
    <row r="284" customFormat="false" ht="15" hidden="false" customHeight="false" outlineLevel="0" collapsed="false">
      <c r="A284" s="0" t="s">
        <v>625</v>
      </c>
      <c r="B284" s="0" t="s">
        <v>626</v>
      </c>
      <c r="C284" s="7" t="n">
        <f aca="false">SUMIFS(Data!$D$2:$D$4985,Data!$A$2:$A$4985,SelectedWeek,Data!$B$2:$B$4985,A284)</f>
        <v>402.77</v>
      </c>
      <c r="D284" s="7" t="n">
        <f aca="false">SUMIFS(Data!$D$2:$D$4985,Data!$A$2:$A$4985,PriorWeek,Data!$B$2:$B$4985,A284)</f>
        <v>358.6</v>
      </c>
      <c r="E284" s="7" t="n">
        <f aca="false">C284-D284</f>
        <v>44.17</v>
      </c>
      <c r="F284" s="15" t="b">
        <f aca="false">OR(C284&gt;=MinMover,D284&gt;=MinMover)</f>
        <v>0</v>
      </c>
      <c r="G284" s="0" t="str">
        <f aca="false">IF(AND(F284,E284&gt;0),COUNTIFS($F$2:$F$413,TRUE(),$E$2:$E$413,"&gt;"&amp;E284)+COUNTIFS($F$1:F283,TRUE(),$E$1:E283,E284)+1,"")</f>
        <v/>
      </c>
      <c r="H284" s="0" t="str">
        <f aca="false">IF(AND(F284,E284&lt;0),COUNTIFS($F$2:$F$413,TRUE(),$E$2:$E$413,"&lt;"&amp;E284)+COUNTIFS($F$1:F283,TRUE(),$E$1:E283,E284)+1,"")</f>
        <v/>
      </c>
    </row>
    <row r="285" customFormat="false" ht="15" hidden="false" customHeight="false" outlineLevel="0" collapsed="false">
      <c r="A285" s="0" t="s">
        <v>627</v>
      </c>
      <c r="B285" s="0" t="s">
        <v>628</v>
      </c>
      <c r="C285" s="7" t="n">
        <f aca="false">SUMIFS(Data!$D$2:$D$4985,Data!$A$2:$A$4985,SelectedWeek,Data!$B$2:$B$4985,A285)</f>
        <v>475</v>
      </c>
      <c r="D285" s="7" t="n">
        <f aca="false">SUMIFS(Data!$D$2:$D$4985,Data!$A$2:$A$4985,PriorWeek,Data!$B$2:$B$4985,A285)</f>
        <v>161.83</v>
      </c>
      <c r="E285" s="7" t="n">
        <f aca="false">C285-D285</f>
        <v>313.17</v>
      </c>
      <c r="F285" s="15" t="b">
        <f aca="false">OR(C285&gt;=MinMover,D285&gt;=MinMover)</f>
        <v>0</v>
      </c>
      <c r="G285" s="0" t="str">
        <f aca="false">IF(AND(F285,E285&gt;0),COUNTIFS($F$2:$F$413,TRUE(),$E$2:$E$413,"&gt;"&amp;E285)+COUNTIFS($F$1:F284,TRUE(),$E$1:E284,E285)+1,"")</f>
        <v/>
      </c>
      <c r="H285" s="0" t="str">
        <f aca="false">IF(AND(F285,E285&lt;0),COUNTIFS($F$2:$F$413,TRUE(),$E$2:$E$413,"&lt;"&amp;E285)+COUNTIFS($F$1:F284,TRUE(),$E$1:E284,E285)+1,"")</f>
        <v/>
      </c>
    </row>
    <row r="286" customFormat="false" ht="15" hidden="false" customHeight="false" outlineLevel="0" collapsed="false">
      <c r="A286" s="0" t="s">
        <v>629</v>
      </c>
      <c r="B286" s="0" t="s">
        <v>630</v>
      </c>
      <c r="C286" s="7" t="n">
        <f aca="false">SUMIFS(Data!$D$2:$D$4985,Data!$A$2:$A$4985,SelectedWeek,Data!$B$2:$B$4985,A286)</f>
        <v>1426.06</v>
      </c>
      <c r="D286" s="7" t="n">
        <f aca="false">SUMIFS(Data!$D$2:$D$4985,Data!$A$2:$A$4985,PriorWeek,Data!$B$2:$B$4985,A286)</f>
        <v>818.92</v>
      </c>
      <c r="E286" s="7" t="n">
        <f aca="false">C286-D286</f>
        <v>607.14</v>
      </c>
      <c r="F286" s="15" t="b">
        <f aca="false">OR(C286&gt;=MinMover,D286&gt;=MinMover)</f>
        <v>1</v>
      </c>
      <c r="G286" s="0" t="n">
        <f aca="false">IF(AND(F286,E286&gt;0),COUNTIFS($F$2:$F$413,TRUE(),$E$2:$E$413,"&gt;"&amp;E286)+COUNTIFS($F$1:F285,TRUE(),$E$1:E285,E286)+1,"")</f>
        <v>21</v>
      </c>
      <c r="H286" s="0" t="str">
        <f aca="false">IF(AND(F286,E286&lt;0),COUNTIFS($F$2:$F$413,TRUE(),$E$2:$E$413,"&lt;"&amp;E286)+COUNTIFS($F$1:F285,TRUE(),$E$1:E285,E286)+1,"")</f>
        <v/>
      </c>
    </row>
    <row r="287" customFormat="false" ht="15" hidden="false" customHeight="false" outlineLevel="0" collapsed="false">
      <c r="A287" s="0" t="s">
        <v>631</v>
      </c>
      <c r="B287" s="0" t="s">
        <v>632</v>
      </c>
      <c r="C287" s="7" t="n">
        <f aca="false">SUMIFS(Data!$D$2:$D$4985,Data!$A$2:$A$4985,SelectedWeek,Data!$B$2:$B$4985,A287)</f>
        <v>475.51</v>
      </c>
      <c r="D287" s="7" t="n">
        <f aca="false">SUMIFS(Data!$D$2:$D$4985,Data!$A$2:$A$4985,PriorWeek,Data!$B$2:$B$4985,A287)</f>
        <v>495.81</v>
      </c>
      <c r="E287" s="7" t="n">
        <f aca="false">C287-D287</f>
        <v>-20.3</v>
      </c>
      <c r="F287" s="15" t="b">
        <f aca="false">OR(C287&gt;=MinMover,D287&gt;=MinMover)</f>
        <v>0</v>
      </c>
      <c r="G287" s="0" t="str">
        <f aca="false">IF(AND(F287,E287&gt;0),COUNTIFS($F$2:$F$413,TRUE(),$E$2:$E$413,"&gt;"&amp;E287)+COUNTIFS($F$1:F286,TRUE(),$E$1:E286,E287)+1,"")</f>
        <v/>
      </c>
      <c r="H287" s="0" t="str">
        <f aca="false">IF(AND(F287,E287&lt;0),COUNTIFS($F$2:$F$413,TRUE(),$E$2:$E$413,"&lt;"&amp;E287)+COUNTIFS($F$1:F286,TRUE(),$E$1:E286,E287)+1,"")</f>
        <v/>
      </c>
    </row>
    <row r="288" customFormat="false" ht="15" hidden="false" customHeight="false" outlineLevel="0" collapsed="false">
      <c r="A288" s="0" t="s">
        <v>633</v>
      </c>
      <c r="B288" s="0" t="s">
        <v>634</v>
      </c>
      <c r="C288" s="7" t="n">
        <f aca="false">SUMIFS(Data!$D$2:$D$4985,Data!$A$2:$A$4985,SelectedWeek,Data!$B$2:$B$4985,A288)</f>
        <v>540.33</v>
      </c>
      <c r="D288" s="7" t="n">
        <f aca="false">SUMIFS(Data!$D$2:$D$4985,Data!$A$2:$A$4985,PriorWeek,Data!$B$2:$B$4985,A288)</f>
        <v>373.44</v>
      </c>
      <c r="E288" s="7" t="n">
        <f aca="false">C288-D288</f>
        <v>166.89</v>
      </c>
      <c r="F288" s="15" t="b">
        <f aca="false">OR(C288&gt;=MinMover,D288&gt;=MinMover)</f>
        <v>0</v>
      </c>
      <c r="G288" s="0" t="str">
        <f aca="false">IF(AND(F288,E288&gt;0),COUNTIFS($F$2:$F$413,TRUE(),$E$2:$E$413,"&gt;"&amp;E288)+COUNTIFS($F$1:F287,TRUE(),$E$1:E287,E288)+1,"")</f>
        <v/>
      </c>
      <c r="H288" s="0" t="str">
        <f aca="false">IF(AND(F288,E288&lt;0),COUNTIFS($F$2:$F$413,TRUE(),$E$2:$E$413,"&lt;"&amp;E288)+COUNTIFS($F$1:F287,TRUE(),$E$1:E287,E288)+1,"")</f>
        <v/>
      </c>
    </row>
    <row r="289" customFormat="false" ht="15" hidden="false" customHeight="false" outlineLevel="0" collapsed="false">
      <c r="A289" s="0" t="s">
        <v>635</v>
      </c>
      <c r="B289" s="0" t="s">
        <v>636</v>
      </c>
      <c r="C289" s="7" t="n">
        <f aca="false">SUMIFS(Data!$D$2:$D$4985,Data!$A$2:$A$4985,SelectedWeek,Data!$B$2:$B$4985,A289)</f>
        <v>453.96</v>
      </c>
      <c r="D289" s="7" t="n">
        <f aca="false">SUMIFS(Data!$D$2:$D$4985,Data!$A$2:$A$4985,PriorWeek,Data!$B$2:$B$4985,A289)</f>
        <v>239.89</v>
      </c>
      <c r="E289" s="7" t="n">
        <f aca="false">C289-D289</f>
        <v>214.07</v>
      </c>
      <c r="F289" s="15" t="b">
        <f aca="false">OR(C289&gt;=MinMover,D289&gt;=MinMover)</f>
        <v>0</v>
      </c>
      <c r="G289" s="0" t="str">
        <f aca="false">IF(AND(F289,E289&gt;0),COUNTIFS($F$2:$F$413,TRUE(),$E$2:$E$413,"&gt;"&amp;E289)+COUNTIFS($F$1:F288,TRUE(),$E$1:E288,E289)+1,"")</f>
        <v/>
      </c>
      <c r="H289" s="0" t="str">
        <f aca="false">IF(AND(F289,E289&lt;0),COUNTIFS($F$2:$F$413,TRUE(),$E$2:$E$413,"&lt;"&amp;E289)+COUNTIFS($F$1:F288,TRUE(),$E$1:E288,E289)+1,"")</f>
        <v/>
      </c>
    </row>
    <row r="290" customFormat="false" ht="15" hidden="false" customHeight="false" outlineLevel="0" collapsed="false">
      <c r="A290" s="0" t="s">
        <v>637</v>
      </c>
      <c r="B290" s="0" t="s">
        <v>638</v>
      </c>
      <c r="C290" s="7" t="n">
        <f aca="false">SUMIFS(Data!$D$2:$D$4985,Data!$A$2:$A$4985,SelectedWeek,Data!$B$2:$B$4985,A290)</f>
        <v>331.87</v>
      </c>
      <c r="D290" s="7" t="n">
        <f aca="false">SUMIFS(Data!$D$2:$D$4985,Data!$A$2:$A$4985,PriorWeek,Data!$B$2:$B$4985,A290)</f>
        <v>363.24</v>
      </c>
      <c r="E290" s="7" t="n">
        <f aca="false">C290-D290</f>
        <v>-31.37</v>
      </c>
      <c r="F290" s="15" t="b">
        <f aca="false">OR(C290&gt;=MinMover,D290&gt;=MinMover)</f>
        <v>0</v>
      </c>
      <c r="G290" s="0" t="str">
        <f aca="false">IF(AND(F290,E290&gt;0),COUNTIFS($F$2:$F$413,TRUE(),$E$2:$E$413,"&gt;"&amp;E290)+COUNTIFS($F$1:F289,TRUE(),$E$1:E289,E290)+1,"")</f>
        <v/>
      </c>
      <c r="H290" s="0" t="str">
        <f aca="false">IF(AND(F290,E290&lt;0),COUNTIFS($F$2:$F$413,TRUE(),$E$2:$E$413,"&lt;"&amp;E290)+COUNTIFS($F$1:F289,TRUE(),$E$1:E289,E290)+1,"")</f>
        <v/>
      </c>
    </row>
    <row r="291" customFormat="false" ht="15" hidden="false" customHeight="false" outlineLevel="0" collapsed="false">
      <c r="A291" s="0" t="s">
        <v>639</v>
      </c>
      <c r="B291" s="0" t="s">
        <v>640</v>
      </c>
      <c r="C291" s="7" t="n">
        <f aca="false">SUMIFS(Data!$D$2:$D$4985,Data!$A$2:$A$4985,SelectedWeek,Data!$B$2:$B$4985,A291)</f>
        <v>244.74</v>
      </c>
      <c r="D291" s="7" t="n">
        <f aca="false">SUMIFS(Data!$D$2:$D$4985,Data!$A$2:$A$4985,PriorWeek,Data!$B$2:$B$4985,A291)</f>
        <v>579.46</v>
      </c>
      <c r="E291" s="7" t="n">
        <f aca="false">C291-D291</f>
        <v>-334.72</v>
      </c>
      <c r="F291" s="15" t="b">
        <f aca="false">OR(C291&gt;=MinMover,D291&gt;=MinMover)</f>
        <v>0</v>
      </c>
      <c r="G291" s="0" t="str">
        <f aca="false">IF(AND(F291,E291&gt;0),COUNTIFS($F$2:$F$413,TRUE(),$E$2:$E$413,"&gt;"&amp;E291)+COUNTIFS($F$1:F290,TRUE(),$E$1:E290,E291)+1,"")</f>
        <v/>
      </c>
      <c r="H291" s="0" t="str">
        <f aca="false">IF(AND(F291,E291&lt;0),COUNTIFS($F$2:$F$413,TRUE(),$E$2:$E$413,"&lt;"&amp;E291)+COUNTIFS($F$1:F290,TRUE(),$E$1:E290,E291)+1,"")</f>
        <v/>
      </c>
    </row>
    <row r="292" customFormat="false" ht="15" hidden="false" customHeight="false" outlineLevel="0" collapsed="false">
      <c r="A292" s="0" t="s">
        <v>641</v>
      </c>
      <c r="B292" s="0" t="s">
        <v>642</v>
      </c>
      <c r="C292" s="7" t="n">
        <f aca="false">SUMIFS(Data!$D$2:$D$4985,Data!$A$2:$A$4985,SelectedWeek,Data!$B$2:$B$4985,A292)</f>
        <v>1146.3</v>
      </c>
      <c r="D292" s="7" t="n">
        <f aca="false">SUMIFS(Data!$D$2:$D$4985,Data!$A$2:$A$4985,PriorWeek,Data!$B$2:$B$4985,A292)</f>
        <v>1579.81</v>
      </c>
      <c r="E292" s="7" t="n">
        <f aca="false">C292-D292</f>
        <v>-433.51</v>
      </c>
      <c r="F292" s="15" t="b">
        <f aca="false">OR(C292&gt;=MinMover,D292&gt;=MinMover)</f>
        <v>1</v>
      </c>
      <c r="G292" s="0" t="str">
        <f aca="false">IF(AND(F292,E292&gt;0),COUNTIFS($F$2:$F$413,TRUE(),$E$2:$E$413,"&gt;"&amp;E292)+COUNTIFS($F$1:F291,TRUE(),$E$1:E291,E292)+1,"")</f>
        <v/>
      </c>
      <c r="H292" s="0" t="n">
        <f aca="false">IF(AND(F292,E292&lt;0),COUNTIFS($F$2:$F$413,TRUE(),$E$2:$E$413,"&lt;"&amp;E292)+COUNTIFS($F$1:F291,TRUE(),$E$1:E291,E292)+1,"")</f>
        <v>14</v>
      </c>
    </row>
    <row r="293" customFormat="false" ht="15" hidden="false" customHeight="false" outlineLevel="0" collapsed="false">
      <c r="A293" s="0" t="s">
        <v>643</v>
      </c>
      <c r="B293" s="0" t="s">
        <v>644</v>
      </c>
      <c r="C293" s="7" t="n">
        <f aca="false">SUMIFS(Data!$D$2:$D$4985,Data!$A$2:$A$4985,SelectedWeek,Data!$B$2:$B$4985,A293)</f>
        <v>84.1</v>
      </c>
      <c r="D293" s="7" t="n">
        <f aca="false">SUMIFS(Data!$D$2:$D$4985,Data!$A$2:$A$4985,PriorWeek,Data!$B$2:$B$4985,A293)</f>
        <v>61.02</v>
      </c>
      <c r="E293" s="7" t="n">
        <f aca="false">C293-D293</f>
        <v>23.08</v>
      </c>
      <c r="F293" s="15" t="b">
        <f aca="false">OR(C293&gt;=MinMover,D293&gt;=MinMover)</f>
        <v>0</v>
      </c>
      <c r="G293" s="0" t="str">
        <f aca="false">IF(AND(F293,E293&gt;0),COUNTIFS($F$2:$F$413,TRUE(),$E$2:$E$413,"&gt;"&amp;E293)+COUNTIFS($F$1:F292,TRUE(),$E$1:E292,E293)+1,"")</f>
        <v/>
      </c>
      <c r="H293" s="0" t="str">
        <f aca="false">IF(AND(F293,E293&lt;0),COUNTIFS($F$2:$F$413,TRUE(),$E$2:$E$413,"&lt;"&amp;E293)+COUNTIFS($F$1:F292,TRUE(),$E$1:E292,E293)+1,"")</f>
        <v/>
      </c>
    </row>
    <row r="294" customFormat="false" ht="15" hidden="false" customHeight="false" outlineLevel="0" collapsed="false">
      <c r="A294" s="0" t="s">
        <v>645</v>
      </c>
      <c r="B294" s="0" t="s">
        <v>646</v>
      </c>
      <c r="C294" s="7" t="n">
        <f aca="false">SUMIFS(Data!$D$2:$D$4985,Data!$A$2:$A$4985,SelectedWeek,Data!$B$2:$B$4985,A294)</f>
        <v>51</v>
      </c>
      <c r="D294" s="7" t="n">
        <f aca="false">SUMIFS(Data!$D$2:$D$4985,Data!$A$2:$A$4985,PriorWeek,Data!$B$2:$B$4985,A294)</f>
        <v>84.63</v>
      </c>
      <c r="E294" s="7" t="n">
        <f aca="false">C294-D294</f>
        <v>-33.63</v>
      </c>
      <c r="F294" s="15" t="b">
        <f aca="false">OR(C294&gt;=MinMover,D294&gt;=MinMover)</f>
        <v>0</v>
      </c>
      <c r="G294" s="0" t="str">
        <f aca="false">IF(AND(F294,E294&gt;0),COUNTIFS($F$2:$F$413,TRUE(),$E$2:$E$413,"&gt;"&amp;E294)+COUNTIFS($F$1:F293,TRUE(),$E$1:E293,E294)+1,"")</f>
        <v/>
      </c>
      <c r="H294" s="0" t="str">
        <f aca="false">IF(AND(F294,E294&lt;0),COUNTIFS($F$2:$F$413,TRUE(),$E$2:$E$413,"&lt;"&amp;E294)+COUNTIFS($F$1:F293,TRUE(),$E$1:E293,E294)+1,"")</f>
        <v/>
      </c>
    </row>
    <row r="295" customFormat="false" ht="15" hidden="false" customHeight="false" outlineLevel="0" collapsed="false">
      <c r="A295" s="0" t="s">
        <v>647</v>
      </c>
      <c r="B295" s="0" t="s">
        <v>648</v>
      </c>
      <c r="C295" s="7" t="n">
        <f aca="false">SUMIFS(Data!$D$2:$D$4985,Data!$A$2:$A$4985,SelectedWeek,Data!$B$2:$B$4985,A295)</f>
        <v>1499.57</v>
      </c>
      <c r="D295" s="7" t="n">
        <f aca="false">SUMIFS(Data!$D$2:$D$4985,Data!$A$2:$A$4985,PriorWeek,Data!$B$2:$B$4985,A295)</f>
        <v>562.99</v>
      </c>
      <c r="E295" s="7" t="n">
        <f aca="false">C295-D295</f>
        <v>936.58</v>
      </c>
      <c r="F295" s="15" t="b">
        <f aca="false">OR(C295&gt;=MinMover,D295&gt;=MinMover)</f>
        <v>1</v>
      </c>
      <c r="G295" s="0" t="n">
        <f aca="false">IF(AND(F295,E295&gt;0),COUNTIFS($F$2:$F$413,TRUE(),$E$2:$E$413,"&gt;"&amp;E295)+COUNTIFS($F$1:F294,TRUE(),$E$1:E294,E295)+1,"")</f>
        <v>14</v>
      </c>
      <c r="H295" s="0" t="str">
        <f aca="false">IF(AND(F295,E295&lt;0),COUNTIFS($F$2:$F$413,TRUE(),$E$2:$E$413,"&lt;"&amp;E295)+COUNTIFS($F$1:F294,TRUE(),$E$1:E294,E295)+1,"")</f>
        <v/>
      </c>
    </row>
    <row r="296" customFormat="false" ht="15" hidden="false" customHeight="false" outlineLevel="0" collapsed="false">
      <c r="A296" s="0" t="s">
        <v>649</v>
      </c>
      <c r="B296" s="0" t="s">
        <v>650</v>
      </c>
      <c r="C296" s="7" t="n">
        <f aca="false">SUMIFS(Data!$D$2:$D$4985,Data!$A$2:$A$4985,SelectedWeek,Data!$B$2:$B$4985,A296)</f>
        <v>1851.48</v>
      </c>
      <c r="D296" s="7" t="n">
        <f aca="false">SUMIFS(Data!$D$2:$D$4985,Data!$A$2:$A$4985,PriorWeek,Data!$B$2:$B$4985,A296)</f>
        <v>1149.37</v>
      </c>
      <c r="E296" s="7" t="n">
        <f aca="false">C296-D296</f>
        <v>702.11</v>
      </c>
      <c r="F296" s="15" t="b">
        <f aca="false">OR(C296&gt;=MinMover,D296&gt;=MinMover)</f>
        <v>1</v>
      </c>
      <c r="G296" s="0" t="n">
        <f aca="false">IF(AND(F296,E296&gt;0),COUNTIFS($F$2:$F$413,TRUE(),$E$2:$E$413,"&gt;"&amp;E296)+COUNTIFS($F$1:F295,TRUE(),$E$1:E295,E296)+1,"")</f>
        <v>20</v>
      </c>
      <c r="H296" s="0" t="str">
        <f aca="false">IF(AND(F296,E296&lt;0),COUNTIFS($F$2:$F$413,TRUE(),$E$2:$E$413,"&lt;"&amp;E296)+COUNTIFS($F$1:F295,TRUE(),$E$1:E295,E296)+1,"")</f>
        <v/>
      </c>
    </row>
    <row r="297" customFormat="false" ht="15" hidden="false" customHeight="false" outlineLevel="0" collapsed="false">
      <c r="A297" s="0" t="s">
        <v>651</v>
      </c>
      <c r="B297" s="0" t="s">
        <v>652</v>
      </c>
      <c r="C297" s="7" t="n">
        <f aca="false">SUMIFS(Data!$D$2:$D$4985,Data!$A$2:$A$4985,SelectedWeek,Data!$B$2:$B$4985,A297)</f>
        <v>315.1</v>
      </c>
      <c r="D297" s="7" t="n">
        <f aca="false">SUMIFS(Data!$D$2:$D$4985,Data!$A$2:$A$4985,PriorWeek,Data!$B$2:$B$4985,A297)</f>
        <v>277.88</v>
      </c>
      <c r="E297" s="7" t="n">
        <f aca="false">C297-D297</f>
        <v>37.22</v>
      </c>
      <c r="F297" s="15" t="b">
        <f aca="false">OR(C297&gt;=MinMover,D297&gt;=MinMover)</f>
        <v>0</v>
      </c>
      <c r="G297" s="0" t="str">
        <f aca="false">IF(AND(F297,E297&gt;0),COUNTIFS($F$2:$F$413,TRUE(),$E$2:$E$413,"&gt;"&amp;E297)+COUNTIFS($F$1:F296,TRUE(),$E$1:E296,E297)+1,"")</f>
        <v/>
      </c>
      <c r="H297" s="0" t="str">
        <f aca="false">IF(AND(F297,E297&lt;0),COUNTIFS($F$2:$F$413,TRUE(),$E$2:$E$413,"&lt;"&amp;E297)+COUNTIFS($F$1:F296,TRUE(),$E$1:E296,E297)+1,"")</f>
        <v/>
      </c>
    </row>
    <row r="298" customFormat="false" ht="15" hidden="false" customHeight="false" outlineLevel="0" collapsed="false">
      <c r="A298" s="0" t="s">
        <v>653</v>
      </c>
      <c r="B298" s="0" t="s">
        <v>654</v>
      </c>
      <c r="C298" s="7" t="n">
        <f aca="false">SUMIFS(Data!$D$2:$D$4985,Data!$A$2:$A$4985,SelectedWeek,Data!$B$2:$B$4985,A298)</f>
        <v>352.65</v>
      </c>
      <c r="D298" s="7" t="n">
        <f aca="false">SUMIFS(Data!$D$2:$D$4985,Data!$A$2:$A$4985,PriorWeek,Data!$B$2:$B$4985,A298)</f>
        <v>322.11</v>
      </c>
      <c r="E298" s="7" t="n">
        <f aca="false">C298-D298</f>
        <v>30.54</v>
      </c>
      <c r="F298" s="15" t="b">
        <f aca="false">OR(C298&gt;=MinMover,D298&gt;=MinMover)</f>
        <v>0</v>
      </c>
      <c r="G298" s="0" t="str">
        <f aca="false">IF(AND(F298,E298&gt;0),COUNTIFS($F$2:$F$413,TRUE(),$E$2:$E$413,"&gt;"&amp;E298)+COUNTIFS($F$1:F297,TRUE(),$E$1:E297,E298)+1,"")</f>
        <v/>
      </c>
      <c r="H298" s="0" t="str">
        <f aca="false">IF(AND(F298,E298&lt;0),COUNTIFS($F$2:$F$413,TRUE(),$E$2:$E$413,"&lt;"&amp;E298)+COUNTIFS($F$1:F297,TRUE(),$E$1:E297,E298)+1,"")</f>
        <v/>
      </c>
    </row>
    <row r="299" customFormat="false" ht="15" hidden="false" customHeight="false" outlineLevel="0" collapsed="false">
      <c r="A299" s="0" t="s">
        <v>655</v>
      </c>
      <c r="B299" s="0" t="s">
        <v>656</v>
      </c>
      <c r="C299" s="7" t="n">
        <f aca="false">SUMIFS(Data!$D$2:$D$4985,Data!$A$2:$A$4985,SelectedWeek,Data!$B$2:$B$4985,A299)</f>
        <v>222.99</v>
      </c>
      <c r="D299" s="7" t="n">
        <f aca="false">SUMIFS(Data!$D$2:$D$4985,Data!$A$2:$A$4985,PriorWeek,Data!$B$2:$B$4985,A299)</f>
        <v>176.63</v>
      </c>
      <c r="E299" s="7" t="n">
        <f aca="false">C299-D299</f>
        <v>46.36</v>
      </c>
      <c r="F299" s="15" t="b">
        <f aca="false">OR(C299&gt;=MinMover,D299&gt;=MinMover)</f>
        <v>0</v>
      </c>
      <c r="G299" s="0" t="str">
        <f aca="false">IF(AND(F299,E299&gt;0),COUNTIFS($F$2:$F$413,TRUE(),$E$2:$E$413,"&gt;"&amp;E299)+COUNTIFS($F$1:F298,TRUE(),$E$1:E298,E299)+1,"")</f>
        <v/>
      </c>
      <c r="H299" s="0" t="str">
        <f aca="false">IF(AND(F299,E299&lt;0),COUNTIFS($F$2:$F$413,TRUE(),$E$2:$E$413,"&lt;"&amp;E299)+COUNTIFS($F$1:F298,TRUE(),$E$1:E298,E299)+1,"")</f>
        <v/>
      </c>
    </row>
    <row r="300" customFormat="false" ht="15" hidden="false" customHeight="false" outlineLevel="0" collapsed="false">
      <c r="A300" s="0" t="s">
        <v>657</v>
      </c>
      <c r="B300" s="0" t="s">
        <v>658</v>
      </c>
      <c r="C300" s="7" t="n">
        <f aca="false">SUMIFS(Data!$D$2:$D$4985,Data!$A$2:$A$4985,SelectedWeek,Data!$B$2:$B$4985,A300)</f>
        <v>224.59</v>
      </c>
      <c r="D300" s="7" t="n">
        <f aca="false">SUMIFS(Data!$D$2:$D$4985,Data!$A$2:$A$4985,PriorWeek,Data!$B$2:$B$4985,A300)</f>
        <v>185.79</v>
      </c>
      <c r="E300" s="7" t="n">
        <f aca="false">C300-D300</f>
        <v>38.8</v>
      </c>
      <c r="F300" s="15" t="b">
        <f aca="false">OR(C300&gt;=MinMover,D300&gt;=MinMover)</f>
        <v>0</v>
      </c>
      <c r="G300" s="0" t="str">
        <f aca="false">IF(AND(F300,E300&gt;0),COUNTIFS($F$2:$F$413,TRUE(),$E$2:$E$413,"&gt;"&amp;E300)+COUNTIFS($F$1:F299,TRUE(),$E$1:E299,E300)+1,"")</f>
        <v/>
      </c>
      <c r="H300" s="0" t="str">
        <f aca="false">IF(AND(F300,E300&lt;0),COUNTIFS($F$2:$F$413,TRUE(),$E$2:$E$413,"&lt;"&amp;E300)+COUNTIFS($F$1:F299,TRUE(),$E$1:E299,E300)+1,"")</f>
        <v/>
      </c>
    </row>
    <row r="301" customFormat="false" ht="15" hidden="false" customHeight="false" outlineLevel="0" collapsed="false">
      <c r="A301" s="0" t="s">
        <v>659</v>
      </c>
      <c r="B301" s="0" t="s">
        <v>660</v>
      </c>
      <c r="C301" s="7" t="n">
        <f aca="false">SUMIFS(Data!$D$2:$D$4985,Data!$A$2:$A$4985,SelectedWeek,Data!$B$2:$B$4985,A301)</f>
        <v>2603.38</v>
      </c>
      <c r="D301" s="7" t="n">
        <f aca="false">SUMIFS(Data!$D$2:$D$4985,Data!$A$2:$A$4985,PriorWeek,Data!$B$2:$B$4985,A301)</f>
        <v>2097.29</v>
      </c>
      <c r="E301" s="7" t="n">
        <f aca="false">C301-D301</f>
        <v>506.09</v>
      </c>
      <c r="F301" s="15" t="b">
        <f aca="false">OR(C301&gt;=MinMover,D301&gt;=MinMover)</f>
        <v>1</v>
      </c>
      <c r="G301" s="0" t="n">
        <f aca="false">IF(AND(F301,E301&gt;0),COUNTIFS($F$2:$F$413,TRUE(),$E$2:$E$413,"&gt;"&amp;E301)+COUNTIFS($F$1:F300,TRUE(),$E$1:E300,E301)+1,"")</f>
        <v>25</v>
      </c>
      <c r="H301" s="0" t="str">
        <f aca="false">IF(AND(F301,E301&lt;0),COUNTIFS($F$2:$F$413,TRUE(),$E$2:$E$413,"&lt;"&amp;E301)+COUNTIFS($F$1:F300,TRUE(),$E$1:E300,E301)+1,"")</f>
        <v/>
      </c>
    </row>
    <row r="302" customFormat="false" ht="15" hidden="false" customHeight="false" outlineLevel="0" collapsed="false">
      <c r="A302" s="0" t="s">
        <v>661</v>
      </c>
      <c r="B302" s="0" t="s">
        <v>662</v>
      </c>
      <c r="C302" s="7" t="n">
        <f aca="false">SUMIFS(Data!$D$2:$D$4985,Data!$A$2:$A$4985,SelectedWeek,Data!$B$2:$B$4985,A302)</f>
        <v>615.09</v>
      </c>
      <c r="D302" s="7" t="n">
        <f aca="false">SUMIFS(Data!$D$2:$D$4985,Data!$A$2:$A$4985,PriorWeek,Data!$B$2:$B$4985,A302)</f>
        <v>1078.84</v>
      </c>
      <c r="E302" s="7" t="n">
        <f aca="false">C302-D302</f>
        <v>-463.75</v>
      </c>
      <c r="F302" s="15" t="b">
        <f aca="false">OR(C302&gt;=MinMover,D302&gt;=MinMover)</f>
        <v>1</v>
      </c>
      <c r="G302" s="0" t="str">
        <f aca="false">IF(AND(F302,E302&gt;0),COUNTIFS($F$2:$F$413,TRUE(),$E$2:$E$413,"&gt;"&amp;E302)+COUNTIFS($F$1:F301,TRUE(),$E$1:E301,E302)+1,"")</f>
        <v/>
      </c>
      <c r="H302" s="0" t="n">
        <f aca="false">IF(AND(F302,E302&lt;0),COUNTIFS($F$2:$F$413,TRUE(),$E$2:$E$413,"&lt;"&amp;E302)+COUNTIFS($F$1:F301,TRUE(),$E$1:E301,E302)+1,"")</f>
        <v>13</v>
      </c>
    </row>
    <row r="303" customFormat="false" ht="15" hidden="false" customHeight="false" outlineLevel="0" collapsed="false">
      <c r="A303" s="0" t="s">
        <v>663</v>
      </c>
      <c r="B303" s="0" t="s">
        <v>664</v>
      </c>
      <c r="C303" s="7" t="n">
        <f aca="false">SUMIFS(Data!$D$2:$D$4985,Data!$A$2:$A$4985,SelectedWeek,Data!$B$2:$B$4985,A303)</f>
        <v>430.17</v>
      </c>
      <c r="D303" s="7" t="n">
        <f aca="false">SUMIFS(Data!$D$2:$D$4985,Data!$A$2:$A$4985,PriorWeek,Data!$B$2:$B$4985,A303)</f>
        <v>549.97</v>
      </c>
      <c r="E303" s="7" t="n">
        <f aca="false">C303-D303</f>
        <v>-119.8</v>
      </c>
      <c r="F303" s="15" t="b">
        <f aca="false">OR(C303&gt;=MinMover,D303&gt;=MinMover)</f>
        <v>0</v>
      </c>
      <c r="G303" s="0" t="str">
        <f aca="false">IF(AND(F303,E303&gt;0),COUNTIFS($F$2:$F$413,TRUE(),$E$2:$E$413,"&gt;"&amp;E303)+COUNTIFS($F$1:F302,TRUE(),$E$1:E302,E303)+1,"")</f>
        <v/>
      </c>
      <c r="H303" s="0" t="str">
        <f aca="false">IF(AND(F303,E303&lt;0),COUNTIFS($F$2:$F$413,TRUE(),$E$2:$E$413,"&lt;"&amp;E303)+COUNTIFS($F$1:F302,TRUE(),$E$1:E302,E303)+1,"")</f>
        <v/>
      </c>
    </row>
    <row r="304" customFormat="false" ht="15" hidden="false" customHeight="false" outlineLevel="0" collapsed="false">
      <c r="A304" s="0" t="s">
        <v>665</v>
      </c>
      <c r="B304" s="0" t="s">
        <v>666</v>
      </c>
      <c r="C304" s="7" t="n">
        <f aca="false">SUMIFS(Data!$D$2:$D$4985,Data!$A$2:$A$4985,SelectedWeek,Data!$B$2:$B$4985,A304)</f>
        <v>53.94</v>
      </c>
      <c r="D304" s="7" t="n">
        <f aca="false">SUMIFS(Data!$D$2:$D$4985,Data!$A$2:$A$4985,PriorWeek,Data!$B$2:$B$4985,A304)</f>
        <v>282.91</v>
      </c>
      <c r="E304" s="7" t="n">
        <f aca="false">C304-D304</f>
        <v>-228.97</v>
      </c>
      <c r="F304" s="15" t="b">
        <f aca="false">OR(C304&gt;=MinMover,D304&gt;=MinMover)</f>
        <v>0</v>
      </c>
      <c r="G304" s="0" t="str">
        <f aca="false">IF(AND(F304,E304&gt;0),COUNTIFS($F$2:$F$413,TRUE(),$E$2:$E$413,"&gt;"&amp;E304)+COUNTIFS($F$1:F303,TRUE(),$E$1:E303,E304)+1,"")</f>
        <v/>
      </c>
      <c r="H304" s="0" t="str">
        <f aca="false">IF(AND(F304,E304&lt;0),COUNTIFS($F$2:$F$413,TRUE(),$E$2:$E$413,"&lt;"&amp;E304)+COUNTIFS($F$1:F303,TRUE(),$E$1:E303,E304)+1,"")</f>
        <v/>
      </c>
    </row>
    <row r="305" customFormat="false" ht="15" hidden="false" customHeight="false" outlineLevel="0" collapsed="false">
      <c r="A305" s="0" t="s">
        <v>667</v>
      </c>
      <c r="B305" s="0" t="s">
        <v>668</v>
      </c>
      <c r="C305" s="7" t="n">
        <f aca="false">SUMIFS(Data!$D$2:$D$4985,Data!$A$2:$A$4985,SelectedWeek,Data!$B$2:$B$4985,A305)</f>
        <v>132.75</v>
      </c>
      <c r="D305" s="7" t="n">
        <f aca="false">SUMIFS(Data!$D$2:$D$4985,Data!$A$2:$A$4985,PriorWeek,Data!$B$2:$B$4985,A305)</f>
        <v>623.94</v>
      </c>
      <c r="E305" s="7" t="n">
        <f aca="false">C305-D305</f>
        <v>-491.19</v>
      </c>
      <c r="F305" s="15" t="b">
        <f aca="false">OR(C305&gt;=MinMover,D305&gt;=MinMover)</f>
        <v>0</v>
      </c>
      <c r="G305" s="0" t="str">
        <f aca="false">IF(AND(F305,E305&gt;0),COUNTIFS($F$2:$F$413,TRUE(),$E$2:$E$413,"&gt;"&amp;E305)+COUNTIFS($F$1:F304,TRUE(),$E$1:E304,E305)+1,"")</f>
        <v/>
      </c>
      <c r="H305" s="0" t="str">
        <f aca="false">IF(AND(F305,E305&lt;0),COUNTIFS($F$2:$F$413,TRUE(),$E$2:$E$413,"&lt;"&amp;E305)+COUNTIFS($F$1:F304,TRUE(),$E$1:E304,E305)+1,"")</f>
        <v/>
      </c>
    </row>
    <row r="306" customFormat="false" ht="15" hidden="false" customHeight="false" outlineLevel="0" collapsed="false">
      <c r="A306" s="0" t="s">
        <v>669</v>
      </c>
      <c r="B306" s="0" t="s">
        <v>670</v>
      </c>
      <c r="C306" s="7" t="n">
        <f aca="false">SUMIFS(Data!$D$2:$D$4985,Data!$A$2:$A$4985,SelectedWeek,Data!$B$2:$B$4985,A306)</f>
        <v>103.75</v>
      </c>
      <c r="D306" s="7" t="n">
        <f aca="false">SUMIFS(Data!$D$2:$D$4985,Data!$A$2:$A$4985,PriorWeek,Data!$B$2:$B$4985,A306)</f>
        <v>78.85</v>
      </c>
      <c r="E306" s="7" t="n">
        <f aca="false">C306-D306</f>
        <v>24.9</v>
      </c>
      <c r="F306" s="15" t="b">
        <f aca="false">OR(C306&gt;=MinMover,D306&gt;=MinMover)</f>
        <v>0</v>
      </c>
      <c r="G306" s="0" t="str">
        <f aca="false">IF(AND(F306,E306&gt;0),COUNTIFS($F$2:$F$413,TRUE(),$E$2:$E$413,"&gt;"&amp;E306)+COUNTIFS($F$1:F305,TRUE(),$E$1:E305,E306)+1,"")</f>
        <v/>
      </c>
      <c r="H306" s="0" t="str">
        <f aca="false">IF(AND(F306,E306&lt;0),COUNTIFS($F$2:$F$413,TRUE(),$E$2:$E$413,"&lt;"&amp;E306)+COUNTIFS($F$1:F305,TRUE(),$E$1:E305,E306)+1,"")</f>
        <v/>
      </c>
    </row>
    <row r="307" customFormat="false" ht="15" hidden="false" customHeight="false" outlineLevel="0" collapsed="false">
      <c r="A307" s="0" t="s">
        <v>671</v>
      </c>
      <c r="B307" s="0" t="s">
        <v>672</v>
      </c>
      <c r="C307" s="7" t="n">
        <f aca="false">SUMIFS(Data!$D$2:$D$4985,Data!$A$2:$A$4985,SelectedWeek,Data!$B$2:$B$4985,A307)</f>
        <v>109.77</v>
      </c>
      <c r="D307" s="7" t="n">
        <f aca="false">SUMIFS(Data!$D$2:$D$4985,Data!$A$2:$A$4985,PriorWeek,Data!$B$2:$B$4985,A307)</f>
        <v>442.95</v>
      </c>
      <c r="E307" s="7" t="n">
        <f aca="false">C307-D307</f>
        <v>-333.18</v>
      </c>
      <c r="F307" s="15" t="b">
        <f aca="false">OR(C307&gt;=MinMover,D307&gt;=MinMover)</f>
        <v>0</v>
      </c>
      <c r="G307" s="0" t="str">
        <f aca="false">IF(AND(F307,E307&gt;0),COUNTIFS($F$2:$F$413,TRUE(),$E$2:$E$413,"&gt;"&amp;E307)+COUNTIFS($F$1:F306,TRUE(),$E$1:E306,E307)+1,"")</f>
        <v/>
      </c>
      <c r="H307" s="0" t="str">
        <f aca="false">IF(AND(F307,E307&lt;0),COUNTIFS($F$2:$F$413,TRUE(),$E$2:$E$413,"&lt;"&amp;E307)+COUNTIFS($F$1:F306,TRUE(),$E$1:E306,E307)+1,"")</f>
        <v/>
      </c>
    </row>
    <row r="308" customFormat="false" ht="15" hidden="false" customHeight="false" outlineLevel="0" collapsed="false">
      <c r="A308" s="0" t="s">
        <v>673</v>
      </c>
      <c r="B308" s="0" t="s">
        <v>674</v>
      </c>
      <c r="C308" s="7" t="n">
        <f aca="false">SUMIFS(Data!$D$2:$D$4985,Data!$A$2:$A$4985,SelectedWeek,Data!$B$2:$B$4985,A308)</f>
        <v>62.46</v>
      </c>
      <c r="D308" s="7" t="n">
        <f aca="false">SUMIFS(Data!$D$2:$D$4985,Data!$A$2:$A$4985,PriorWeek,Data!$B$2:$B$4985,A308)</f>
        <v>56.13</v>
      </c>
      <c r="E308" s="7" t="n">
        <f aca="false">C308-D308</f>
        <v>6.33</v>
      </c>
      <c r="F308" s="15" t="b">
        <f aca="false">OR(C308&gt;=MinMover,D308&gt;=MinMover)</f>
        <v>0</v>
      </c>
      <c r="G308" s="0" t="str">
        <f aca="false">IF(AND(F308,E308&gt;0),COUNTIFS($F$2:$F$413,TRUE(),$E$2:$E$413,"&gt;"&amp;E308)+COUNTIFS($F$1:F307,TRUE(),$E$1:E307,E308)+1,"")</f>
        <v/>
      </c>
      <c r="H308" s="0" t="str">
        <f aca="false">IF(AND(F308,E308&lt;0),COUNTIFS($F$2:$F$413,TRUE(),$E$2:$E$413,"&lt;"&amp;E308)+COUNTIFS($F$1:F307,TRUE(),$E$1:E307,E308)+1,"")</f>
        <v/>
      </c>
    </row>
    <row r="309" customFormat="false" ht="15" hidden="false" customHeight="false" outlineLevel="0" collapsed="false">
      <c r="A309" s="0" t="s">
        <v>675</v>
      </c>
      <c r="B309" s="0" t="s">
        <v>676</v>
      </c>
      <c r="C309" s="7" t="n">
        <f aca="false">SUMIFS(Data!$D$2:$D$4985,Data!$A$2:$A$4985,SelectedWeek,Data!$B$2:$B$4985,A309)</f>
        <v>62.42</v>
      </c>
      <c r="D309" s="7" t="n">
        <f aca="false">SUMIFS(Data!$D$2:$D$4985,Data!$A$2:$A$4985,PriorWeek,Data!$B$2:$B$4985,A309)</f>
        <v>139.6</v>
      </c>
      <c r="E309" s="7" t="n">
        <f aca="false">C309-D309</f>
        <v>-77.18</v>
      </c>
      <c r="F309" s="15" t="b">
        <f aca="false">OR(C309&gt;=MinMover,D309&gt;=MinMover)</f>
        <v>0</v>
      </c>
      <c r="G309" s="0" t="str">
        <f aca="false">IF(AND(F309,E309&gt;0),COUNTIFS($F$2:$F$413,TRUE(),$E$2:$E$413,"&gt;"&amp;E309)+COUNTIFS($F$1:F308,TRUE(),$E$1:E308,E309)+1,"")</f>
        <v/>
      </c>
      <c r="H309" s="0" t="str">
        <f aca="false">IF(AND(F309,E309&lt;0),COUNTIFS($F$2:$F$413,TRUE(),$E$2:$E$413,"&lt;"&amp;E309)+COUNTIFS($F$1:F308,TRUE(),$E$1:E308,E309)+1,"")</f>
        <v/>
      </c>
    </row>
    <row r="310" customFormat="false" ht="15" hidden="false" customHeight="false" outlineLevel="0" collapsed="false">
      <c r="A310" s="0" t="s">
        <v>677</v>
      </c>
      <c r="B310" s="0" t="s">
        <v>678</v>
      </c>
      <c r="C310" s="7" t="n">
        <f aca="false">SUMIFS(Data!$D$2:$D$4985,Data!$A$2:$A$4985,SelectedWeek,Data!$B$2:$B$4985,A310)</f>
        <v>182.65</v>
      </c>
      <c r="D310" s="7" t="n">
        <f aca="false">SUMIFS(Data!$D$2:$D$4985,Data!$A$2:$A$4985,PriorWeek,Data!$B$2:$B$4985,A310)</f>
        <v>326.2</v>
      </c>
      <c r="E310" s="7" t="n">
        <f aca="false">C310-D310</f>
        <v>-143.55</v>
      </c>
      <c r="F310" s="15" t="b">
        <f aca="false">OR(C310&gt;=MinMover,D310&gt;=MinMover)</f>
        <v>0</v>
      </c>
      <c r="G310" s="0" t="str">
        <f aca="false">IF(AND(F310,E310&gt;0),COUNTIFS($F$2:$F$413,TRUE(),$E$2:$E$413,"&gt;"&amp;E310)+COUNTIFS($F$1:F309,TRUE(),$E$1:E309,E310)+1,"")</f>
        <v/>
      </c>
      <c r="H310" s="0" t="str">
        <f aca="false">IF(AND(F310,E310&lt;0),COUNTIFS($F$2:$F$413,TRUE(),$E$2:$E$413,"&lt;"&amp;E310)+COUNTIFS($F$1:F309,TRUE(),$E$1:E309,E310)+1,"")</f>
        <v/>
      </c>
    </row>
    <row r="311" customFormat="false" ht="15" hidden="false" customHeight="false" outlineLevel="0" collapsed="false">
      <c r="A311" s="0" t="s">
        <v>679</v>
      </c>
      <c r="B311" s="0" t="s">
        <v>680</v>
      </c>
      <c r="C311" s="7" t="n">
        <f aca="false">SUMIFS(Data!$D$2:$D$4985,Data!$A$2:$A$4985,SelectedWeek,Data!$B$2:$B$4985,A311)</f>
        <v>174.84</v>
      </c>
      <c r="D311" s="7" t="n">
        <f aca="false">SUMIFS(Data!$D$2:$D$4985,Data!$A$2:$A$4985,PriorWeek,Data!$B$2:$B$4985,A311)</f>
        <v>177.02</v>
      </c>
      <c r="E311" s="7" t="n">
        <f aca="false">C311-D311</f>
        <v>-2.18000000000001</v>
      </c>
      <c r="F311" s="15" t="b">
        <f aca="false">OR(C311&gt;=MinMover,D311&gt;=MinMover)</f>
        <v>0</v>
      </c>
      <c r="G311" s="0" t="str">
        <f aca="false">IF(AND(F311,E311&gt;0),COUNTIFS($F$2:$F$413,TRUE(),$E$2:$E$413,"&gt;"&amp;E311)+COUNTIFS($F$1:F310,TRUE(),$E$1:E310,E311)+1,"")</f>
        <v/>
      </c>
      <c r="H311" s="0" t="str">
        <f aca="false">IF(AND(F311,E311&lt;0),COUNTIFS($F$2:$F$413,TRUE(),$E$2:$E$413,"&lt;"&amp;E311)+COUNTIFS($F$1:F310,TRUE(),$E$1:E310,E311)+1,"")</f>
        <v/>
      </c>
    </row>
    <row r="312" customFormat="false" ht="15" hidden="false" customHeight="false" outlineLevel="0" collapsed="false">
      <c r="A312" s="0" t="s">
        <v>681</v>
      </c>
      <c r="B312" s="0" t="s">
        <v>682</v>
      </c>
      <c r="C312" s="7" t="n">
        <f aca="false">SUMIFS(Data!$D$2:$D$4985,Data!$A$2:$A$4985,SelectedWeek,Data!$B$2:$B$4985,A312)</f>
        <v>0</v>
      </c>
      <c r="D312" s="7" t="n">
        <f aca="false">SUMIFS(Data!$D$2:$D$4985,Data!$A$2:$A$4985,PriorWeek,Data!$B$2:$B$4985,A312)</f>
        <v>0</v>
      </c>
      <c r="E312" s="7" t="n">
        <f aca="false">C312-D312</f>
        <v>0</v>
      </c>
      <c r="F312" s="15" t="b">
        <f aca="false">OR(C312&gt;=MinMover,D312&gt;=MinMover)</f>
        <v>0</v>
      </c>
      <c r="G312" s="0" t="str">
        <f aca="false">IF(AND(F312,E312&gt;0),COUNTIFS($F$2:$F$413,TRUE(),$E$2:$E$413,"&gt;"&amp;E312)+COUNTIFS($F$1:F311,TRUE(),$E$1:E311,E312)+1,"")</f>
        <v/>
      </c>
      <c r="H312" s="0" t="str">
        <f aca="false">IF(AND(F312,E312&lt;0),COUNTIFS($F$2:$F$413,TRUE(),$E$2:$E$413,"&lt;"&amp;E312)+COUNTIFS($F$1:F311,TRUE(),$E$1:E311,E312)+1,"")</f>
        <v/>
      </c>
    </row>
    <row r="313" customFormat="false" ht="15" hidden="false" customHeight="false" outlineLevel="0" collapsed="false">
      <c r="A313" s="0" t="s">
        <v>683</v>
      </c>
      <c r="B313" s="0" t="s">
        <v>684</v>
      </c>
      <c r="C313" s="7" t="n">
        <f aca="false">SUMIFS(Data!$D$2:$D$4985,Data!$A$2:$A$4985,SelectedWeek,Data!$B$2:$B$4985,A313)</f>
        <v>75</v>
      </c>
      <c r="D313" s="7" t="n">
        <f aca="false">SUMIFS(Data!$D$2:$D$4985,Data!$A$2:$A$4985,PriorWeek,Data!$B$2:$B$4985,A313)</f>
        <v>0</v>
      </c>
      <c r="E313" s="7" t="n">
        <f aca="false">C313-D313</f>
        <v>75</v>
      </c>
      <c r="F313" s="15" t="b">
        <f aca="false">OR(C313&gt;=MinMover,D313&gt;=MinMover)</f>
        <v>0</v>
      </c>
      <c r="G313" s="0" t="str">
        <f aca="false">IF(AND(F313,E313&gt;0),COUNTIFS($F$2:$F$413,TRUE(),$E$2:$E$413,"&gt;"&amp;E313)+COUNTIFS($F$1:F312,TRUE(),$E$1:E312,E313)+1,"")</f>
        <v/>
      </c>
      <c r="H313" s="0" t="str">
        <f aca="false">IF(AND(F313,E313&lt;0),COUNTIFS($F$2:$F$413,TRUE(),$E$2:$E$413,"&lt;"&amp;E313)+COUNTIFS($F$1:F312,TRUE(),$E$1:E312,E313)+1,"")</f>
        <v/>
      </c>
    </row>
    <row r="314" customFormat="false" ht="15" hidden="false" customHeight="false" outlineLevel="0" collapsed="false">
      <c r="A314" s="0" t="s">
        <v>685</v>
      </c>
      <c r="B314" s="0" t="s">
        <v>686</v>
      </c>
      <c r="C314" s="7" t="n">
        <f aca="false">SUMIFS(Data!$D$2:$D$4985,Data!$A$2:$A$4985,SelectedWeek,Data!$B$2:$B$4985,A314)</f>
        <v>72.38</v>
      </c>
      <c r="D314" s="7" t="n">
        <f aca="false">SUMIFS(Data!$D$2:$D$4985,Data!$A$2:$A$4985,PriorWeek,Data!$B$2:$B$4985,A314)</f>
        <v>78.35</v>
      </c>
      <c r="E314" s="7" t="n">
        <f aca="false">C314-D314</f>
        <v>-5.97</v>
      </c>
      <c r="F314" s="15" t="b">
        <f aca="false">OR(C314&gt;=MinMover,D314&gt;=MinMover)</f>
        <v>0</v>
      </c>
      <c r="G314" s="0" t="str">
        <f aca="false">IF(AND(F314,E314&gt;0),COUNTIFS($F$2:$F$413,TRUE(),$E$2:$E$413,"&gt;"&amp;E314)+COUNTIFS($F$1:F313,TRUE(),$E$1:E313,E314)+1,"")</f>
        <v/>
      </c>
      <c r="H314" s="0" t="str">
        <f aca="false">IF(AND(F314,E314&lt;0),COUNTIFS($F$2:$F$413,TRUE(),$E$2:$E$413,"&lt;"&amp;E314)+COUNTIFS($F$1:F313,TRUE(),$E$1:E313,E314)+1,"")</f>
        <v/>
      </c>
    </row>
    <row r="315" customFormat="false" ht="15" hidden="false" customHeight="false" outlineLevel="0" collapsed="false">
      <c r="A315" s="0" t="s">
        <v>687</v>
      </c>
      <c r="B315" s="0" t="s">
        <v>688</v>
      </c>
      <c r="C315" s="7" t="n">
        <f aca="false">SUMIFS(Data!$D$2:$D$4985,Data!$A$2:$A$4985,SelectedWeek,Data!$B$2:$B$4985,A315)</f>
        <v>69.88</v>
      </c>
      <c r="D315" s="7" t="n">
        <f aca="false">SUMIFS(Data!$D$2:$D$4985,Data!$A$2:$A$4985,PriorWeek,Data!$B$2:$B$4985,A315)</f>
        <v>112.34</v>
      </c>
      <c r="E315" s="7" t="n">
        <f aca="false">C315-D315</f>
        <v>-42.46</v>
      </c>
      <c r="F315" s="15" t="b">
        <f aca="false">OR(C315&gt;=MinMover,D315&gt;=MinMover)</f>
        <v>0</v>
      </c>
      <c r="G315" s="0" t="str">
        <f aca="false">IF(AND(F315,E315&gt;0),COUNTIFS($F$2:$F$413,TRUE(),$E$2:$E$413,"&gt;"&amp;E315)+COUNTIFS($F$1:F314,TRUE(),$E$1:E314,E315)+1,"")</f>
        <v/>
      </c>
      <c r="H315" s="0" t="str">
        <f aca="false">IF(AND(F315,E315&lt;0),COUNTIFS($F$2:$F$413,TRUE(),$E$2:$E$413,"&lt;"&amp;E315)+COUNTIFS($F$1:F314,TRUE(),$E$1:E314,E315)+1,"")</f>
        <v/>
      </c>
    </row>
    <row r="316" customFormat="false" ht="15" hidden="false" customHeight="false" outlineLevel="0" collapsed="false">
      <c r="A316" s="0" t="s">
        <v>689</v>
      </c>
      <c r="B316" s="0" t="s">
        <v>690</v>
      </c>
      <c r="C316" s="7" t="n">
        <f aca="false">SUMIFS(Data!$D$2:$D$4985,Data!$A$2:$A$4985,SelectedWeek,Data!$B$2:$B$4985,A316)</f>
        <v>75</v>
      </c>
      <c r="D316" s="7" t="n">
        <f aca="false">SUMIFS(Data!$D$2:$D$4985,Data!$A$2:$A$4985,PriorWeek,Data!$B$2:$B$4985,A316)</f>
        <v>111.21</v>
      </c>
      <c r="E316" s="7" t="n">
        <f aca="false">C316-D316</f>
        <v>-36.21</v>
      </c>
      <c r="F316" s="15" t="b">
        <f aca="false">OR(C316&gt;=MinMover,D316&gt;=MinMover)</f>
        <v>0</v>
      </c>
      <c r="G316" s="0" t="str">
        <f aca="false">IF(AND(F316,E316&gt;0),COUNTIFS($F$2:$F$413,TRUE(),$E$2:$E$413,"&gt;"&amp;E316)+COUNTIFS($F$1:F315,TRUE(),$E$1:E315,E316)+1,"")</f>
        <v/>
      </c>
      <c r="H316" s="0" t="str">
        <f aca="false">IF(AND(F316,E316&lt;0),COUNTIFS($F$2:$F$413,TRUE(),$E$2:$E$413,"&lt;"&amp;E316)+COUNTIFS($F$1:F315,TRUE(),$E$1:E315,E316)+1,"")</f>
        <v/>
      </c>
    </row>
    <row r="317" customFormat="false" ht="15" hidden="false" customHeight="false" outlineLevel="0" collapsed="false">
      <c r="A317" s="0" t="s">
        <v>691</v>
      </c>
      <c r="B317" s="0" t="s">
        <v>692</v>
      </c>
      <c r="C317" s="7" t="n">
        <f aca="false">SUMIFS(Data!$D$2:$D$4985,Data!$A$2:$A$4985,SelectedWeek,Data!$B$2:$B$4985,A317)</f>
        <v>547.75</v>
      </c>
      <c r="D317" s="7" t="n">
        <f aca="false">SUMIFS(Data!$D$2:$D$4985,Data!$A$2:$A$4985,PriorWeek,Data!$B$2:$B$4985,A317)</f>
        <v>583.31</v>
      </c>
      <c r="E317" s="7" t="n">
        <f aca="false">C317-D317</f>
        <v>-35.5599999999999</v>
      </c>
      <c r="F317" s="15" t="b">
        <f aca="false">OR(C317&gt;=MinMover,D317&gt;=MinMover)</f>
        <v>0</v>
      </c>
      <c r="G317" s="0" t="str">
        <f aca="false">IF(AND(F317,E317&gt;0),COUNTIFS($F$2:$F$413,TRUE(),$E$2:$E$413,"&gt;"&amp;E317)+COUNTIFS($F$1:F316,TRUE(),$E$1:E316,E317)+1,"")</f>
        <v/>
      </c>
      <c r="H317" s="0" t="str">
        <f aca="false">IF(AND(F317,E317&lt;0),COUNTIFS($F$2:$F$413,TRUE(),$E$2:$E$413,"&lt;"&amp;E317)+COUNTIFS($F$1:F316,TRUE(),$E$1:E316,E317)+1,"")</f>
        <v/>
      </c>
    </row>
    <row r="318" customFormat="false" ht="15" hidden="false" customHeight="false" outlineLevel="0" collapsed="false">
      <c r="A318" s="0" t="s">
        <v>693</v>
      </c>
      <c r="B318" s="0" t="s">
        <v>694</v>
      </c>
      <c r="C318" s="7" t="n">
        <f aca="false">SUMIFS(Data!$D$2:$D$4985,Data!$A$2:$A$4985,SelectedWeek,Data!$B$2:$B$4985,A318)</f>
        <v>39.9</v>
      </c>
      <c r="D318" s="7" t="n">
        <f aca="false">SUMIFS(Data!$D$2:$D$4985,Data!$A$2:$A$4985,PriorWeek,Data!$B$2:$B$4985,A318)</f>
        <v>79.8</v>
      </c>
      <c r="E318" s="7" t="n">
        <f aca="false">C318-D318</f>
        <v>-39.9</v>
      </c>
      <c r="F318" s="15" t="b">
        <f aca="false">OR(C318&gt;=MinMover,D318&gt;=MinMover)</f>
        <v>0</v>
      </c>
      <c r="G318" s="0" t="str">
        <f aca="false">IF(AND(F318,E318&gt;0),COUNTIFS($F$2:$F$413,TRUE(),$E$2:$E$413,"&gt;"&amp;E318)+COUNTIFS($F$1:F317,TRUE(),$E$1:E317,E318)+1,"")</f>
        <v/>
      </c>
      <c r="H318" s="0" t="str">
        <f aca="false">IF(AND(F318,E318&lt;0),COUNTIFS($F$2:$F$413,TRUE(),$E$2:$E$413,"&lt;"&amp;E318)+COUNTIFS($F$1:F317,TRUE(),$E$1:E317,E318)+1,"")</f>
        <v/>
      </c>
    </row>
    <row r="319" customFormat="false" ht="15" hidden="false" customHeight="false" outlineLevel="0" collapsed="false">
      <c r="A319" s="0" t="s">
        <v>695</v>
      </c>
      <c r="B319" s="0" t="s">
        <v>696</v>
      </c>
      <c r="C319" s="7" t="n">
        <f aca="false">SUMIFS(Data!$D$2:$D$4985,Data!$A$2:$A$4985,SelectedWeek,Data!$B$2:$B$4985,A319)</f>
        <v>685.57</v>
      </c>
      <c r="D319" s="7" t="n">
        <f aca="false">SUMIFS(Data!$D$2:$D$4985,Data!$A$2:$A$4985,PriorWeek,Data!$B$2:$B$4985,A319)</f>
        <v>656.16</v>
      </c>
      <c r="E319" s="7" t="n">
        <f aca="false">C319-D319</f>
        <v>29.4100000000001</v>
      </c>
      <c r="F319" s="15" t="b">
        <f aca="false">OR(C319&gt;=MinMover,D319&gt;=MinMover)</f>
        <v>0</v>
      </c>
      <c r="G319" s="0" t="str">
        <f aca="false">IF(AND(F319,E319&gt;0),COUNTIFS($F$2:$F$413,TRUE(),$E$2:$E$413,"&gt;"&amp;E319)+COUNTIFS($F$1:F318,TRUE(),$E$1:E318,E319)+1,"")</f>
        <v/>
      </c>
      <c r="H319" s="0" t="str">
        <f aca="false">IF(AND(F319,E319&lt;0),COUNTIFS($F$2:$F$413,TRUE(),$E$2:$E$413,"&lt;"&amp;E319)+COUNTIFS($F$1:F318,TRUE(),$E$1:E318,E319)+1,"")</f>
        <v/>
      </c>
    </row>
    <row r="320" customFormat="false" ht="15" hidden="false" customHeight="false" outlineLevel="0" collapsed="false">
      <c r="A320" s="0" t="s">
        <v>697</v>
      </c>
      <c r="B320" s="0" t="s">
        <v>698</v>
      </c>
      <c r="C320" s="7" t="n">
        <f aca="false">SUMIFS(Data!$D$2:$D$4985,Data!$A$2:$A$4985,SelectedWeek,Data!$B$2:$B$4985,A320)</f>
        <v>163.2</v>
      </c>
      <c r="D320" s="7" t="n">
        <f aca="false">SUMIFS(Data!$D$2:$D$4985,Data!$A$2:$A$4985,PriorWeek,Data!$B$2:$B$4985,A320)</f>
        <v>220.6</v>
      </c>
      <c r="E320" s="7" t="n">
        <f aca="false">C320-D320</f>
        <v>-57.4</v>
      </c>
      <c r="F320" s="15" t="b">
        <f aca="false">OR(C320&gt;=MinMover,D320&gt;=MinMover)</f>
        <v>0</v>
      </c>
      <c r="G320" s="0" t="str">
        <f aca="false">IF(AND(F320,E320&gt;0),COUNTIFS($F$2:$F$413,TRUE(),$E$2:$E$413,"&gt;"&amp;E320)+COUNTIFS($F$1:F319,TRUE(),$E$1:E319,E320)+1,"")</f>
        <v/>
      </c>
      <c r="H320" s="0" t="str">
        <f aca="false">IF(AND(F320,E320&lt;0),COUNTIFS($F$2:$F$413,TRUE(),$E$2:$E$413,"&lt;"&amp;E320)+COUNTIFS($F$1:F319,TRUE(),$E$1:E319,E320)+1,"")</f>
        <v/>
      </c>
    </row>
    <row r="321" customFormat="false" ht="15" hidden="false" customHeight="false" outlineLevel="0" collapsed="false">
      <c r="A321" s="0" t="s">
        <v>699</v>
      </c>
      <c r="B321" s="0" t="s">
        <v>700</v>
      </c>
      <c r="C321" s="7" t="n">
        <f aca="false">SUMIFS(Data!$D$2:$D$4985,Data!$A$2:$A$4985,SelectedWeek,Data!$B$2:$B$4985,A321)</f>
        <v>498.15</v>
      </c>
      <c r="D321" s="7" t="n">
        <f aca="false">SUMIFS(Data!$D$2:$D$4985,Data!$A$2:$A$4985,PriorWeek,Data!$B$2:$B$4985,A321)</f>
        <v>268.8</v>
      </c>
      <c r="E321" s="7" t="n">
        <f aca="false">C321-D321</f>
        <v>229.35</v>
      </c>
      <c r="F321" s="15" t="b">
        <f aca="false">OR(C321&gt;=MinMover,D321&gt;=MinMover)</f>
        <v>0</v>
      </c>
      <c r="G321" s="0" t="str">
        <f aca="false">IF(AND(F321,E321&gt;0),COUNTIFS($F$2:$F$413,TRUE(),$E$2:$E$413,"&gt;"&amp;E321)+COUNTIFS($F$1:F320,TRUE(),$E$1:E320,E321)+1,"")</f>
        <v/>
      </c>
      <c r="H321" s="0" t="str">
        <f aca="false">IF(AND(F321,E321&lt;0),COUNTIFS($F$2:$F$413,TRUE(),$E$2:$E$413,"&lt;"&amp;E321)+COUNTIFS($F$1:F320,TRUE(),$E$1:E320,E321)+1,"")</f>
        <v/>
      </c>
    </row>
    <row r="322" customFormat="false" ht="15" hidden="false" customHeight="false" outlineLevel="0" collapsed="false">
      <c r="A322" s="0" t="s">
        <v>701</v>
      </c>
      <c r="B322" s="0" t="s">
        <v>702</v>
      </c>
      <c r="C322" s="7" t="n">
        <f aca="false">SUMIFS(Data!$D$2:$D$4985,Data!$A$2:$A$4985,SelectedWeek,Data!$B$2:$B$4985,A322)</f>
        <v>264</v>
      </c>
      <c r="D322" s="7" t="n">
        <f aca="false">SUMIFS(Data!$D$2:$D$4985,Data!$A$2:$A$4985,PriorWeek,Data!$B$2:$B$4985,A322)</f>
        <v>214.63</v>
      </c>
      <c r="E322" s="7" t="n">
        <f aca="false">C322-D322</f>
        <v>49.37</v>
      </c>
      <c r="F322" s="15" t="b">
        <f aca="false">OR(C322&gt;=MinMover,D322&gt;=MinMover)</f>
        <v>0</v>
      </c>
      <c r="G322" s="0" t="str">
        <f aca="false">IF(AND(F322,E322&gt;0),COUNTIFS($F$2:$F$413,TRUE(),$E$2:$E$413,"&gt;"&amp;E322)+COUNTIFS($F$1:F321,TRUE(),$E$1:E321,E322)+1,"")</f>
        <v/>
      </c>
      <c r="H322" s="0" t="str">
        <f aca="false">IF(AND(F322,E322&lt;0),COUNTIFS($F$2:$F$413,TRUE(),$E$2:$E$413,"&lt;"&amp;E322)+COUNTIFS($F$1:F321,TRUE(),$E$1:E321,E322)+1,"")</f>
        <v/>
      </c>
    </row>
    <row r="323" customFormat="false" ht="15" hidden="false" customHeight="false" outlineLevel="0" collapsed="false">
      <c r="A323" s="0" t="s">
        <v>703</v>
      </c>
      <c r="B323" s="0" t="s">
        <v>704</v>
      </c>
      <c r="C323" s="7" t="n">
        <f aca="false">SUMIFS(Data!$D$2:$D$4985,Data!$A$2:$A$4985,SelectedWeek,Data!$B$2:$B$4985,A323)</f>
        <v>993.01</v>
      </c>
      <c r="D323" s="7" t="n">
        <f aca="false">SUMIFS(Data!$D$2:$D$4985,Data!$A$2:$A$4985,PriorWeek,Data!$B$2:$B$4985,A323)</f>
        <v>716.79</v>
      </c>
      <c r="E323" s="7" t="n">
        <f aca="false">C323-D323</f>
        <v>276.22</v>
      </c>
      <c r="F323" s="15" t="b">
        <f aca="false">OR(C323&gt;=MinMover,D323&gt;=MinMover)</f>
        <v>0</v>
      </c>
      <c r="G323" s="0" t="str">
        <f aca="false">IF(AND(F323,E323&gt;0),COUNTIFS($F$2:$F$413,TRUE(),$E$2:$E$413,"&gt;"&amp;E323)+COUNTIFS($F$1:F322,TRUE(),$E$1:E322,E323)+1,"")</f>
        <v/>
      </c>
      <c r="H323" s="0" t="str">
        <f aca="false">IF(AND(F323,E323&lt;0),COUNTIFS($F$2:$F$413,TRUE(),$E$2:$E$413,"&lt;"&amp;E323)+COUNTIFS($F$1:F322,TRUE(),$E$1:E322,E323)+1,"")</f>
        <v/>
      </c>
    </row>
    <row r="324" customFormat="false" ht="15" hidden="false" customHeight="false" outlineLevel="0" collapsed="false">
      <c r="A324" s="0" t="s">
        <v>705</v>
      </c>
      <c r="B324" s="0" t="s">
        <v>706</v>
      </c>
      <c r="C324" s="7" t="n">
        <f aca="false">SUMIFS(Data!$D$2:$D$4985,Data!$A$2:$A$4985,SelectedWeek,Data!$B$2:$B$4985,A324)</f>
        <v>437.71</v>
      </c>
      <c r="D324" s="7" t="n">
        <f aca="false">SUMIFS(Data!$D$2:$D$4985,Data!$A$2:$A$4985,PriorWeek,Data!$B$2:$B$4985,A324)</f>
        <v>540.54</v>
      </c>
      <c r="E324" s="7" t="n">
        <f aca="false">C324-D324</f>
        <v>-102.83</v>
      </c>
      <c r="F324" s="15" t="b">
        <f aca="false">OR(C324&gt;=MinMover,D324&gt;=MinMover)</f>
        <v>0</v>
      </c>
      <c r="G324" s="0" t="str">
        <f aca="false">IF(AND(F324,E324&gt;0),COUNTIFS($F$2:$F$413,TRUE(),$E$2:$E$413,"&gt;"&amp;E324)+COUNTIFS($F$1:F323,TRUE(),$E$1:E323,E324)+1,"")</f>
        <v/>
      </c>
      <c r="H324" s="0" t="str">
        <f aca="false">IF(AND(F324,E324&lt;0),COUNTIFS($F$2:$F$413,TRUE(),$E$2:$E$413,"&lt;"&amp;E324)+COUNTIFS($F$1:F323,TRUE(),$E$1:E323,E324)+1,"")</f>
        <v/>
      </c>
    </row>
    <row r="325" customFormat="false" ht="15" hidden="false" customHeight="false" outlineLevel="0" collapsed="false">
      <c r="A325" s="0" t="s">
        <v>707</v>
      </c>
      <c r="B325" s="0" t="s">
        <v>708</v>
      </c>
      <c r="C325" s="7" t="n">
        <f aca="false">SUMIFS(Data!$D$2:$D$4985,Data!$A$2:$A$4985,SelectedWeek,Data!$B$2:$B$4985,A325)</f>
        <v>642.22</v>
      </c>
      <c r="D325" s="7" t="n">
        <f aca="false">SUMIFS(Data!$D$2:$D$4985,Data!$A$2:$A$4985,PriorWeek,Data!$B$2:$B$4985,A325)</f>
        <v>355.91</v>
      </c>
      <c r="E325" s="7" t="n">
        <f aca="false">C325-D325</f>
        <v>286.31</v>
      </c>
      <c r="F325" s="15" t="b">
        <f aca="false">OR(C325&gt;=MinMover,D325&gt;=MinMover)</f>
        <v>0</v>
      </c>
      <c r="G325" s="0" t="str">
        <f aca="false">IF(AND(F325,E325&gt;0),COUNTIFS($F$2:$F$413,TRUE(),$E$2:$E$413,"&gt;"&amp;E325)+COUNTIFS($F$1:F324,TRUE(),$E$1:E324,E325)+1,"")</f>
        <v/>
      </c>
      <c r="H325" s="0" t="str">
        <f aca="false">IF(AND(F325,E325&lt;0),COUNTIFS($F$2:$F$413,TRUE(),$E$2:$E$413,"&lt;"&amp;E325)+COUNTIFS($F$1:F324,TRUE(),$E$1:E324,E325)+1,"")</f>
        <v/>
      </c>
    </row>
    <row r="326" customFormat="false" ht="15" hidden="false" customHeight="false" outlineLevel="0" collapsed="false">
      <c r="A326" s="0" t="s">
        <v>709</v>
      </c>
      <c r="B326" s="0" t="s">
        <v>710</v>
      </c>
      <c r="C326" s="7" t="n">
        <f aca="false">SUMIFS(Data!$D$2:$D$4985,Data!$A$2:$A$4985,SelectedWeek,Data!$B$2:$B$4985,A326)</f>
        <v>814.97</v>
      </c>
      <c r="D326" s="7" t="n">
        <f aca="false">SUMIFS(Data!$D$2:$D$4985,Data!$A$2:$A$4985,PriorWeek,Data!$B$2:$B$4985,A326)</f>
        <v>91.35</v>
      </c>
      <c r="E326" s="7" t="n">
        <f aca="false">C326-D326</f>
        <v>723.62</v>
      </c>
      <c r="F326" s="15" t="b">
        <f aca="false">OR(C326&gt;=MinMover,D326&gt;=MinMover)</f>
        <v>0</v>
      </c>
      <c r="G326" s="0" t="str">
        <f aca="false">IF(AND(F326,E326&gt;0),COUNTIFS($F$2:$F$413,TRUE(),$E$2:$E$413,"&gt;"&amp;E326)+COUNTIFS($F$1:F325,TRUE(),$E$1:E325,E326)+1,"")</f>
        <v/>
      </c>
      <c r="H326" s="0" t="str">
        <f aca="false">IF(AND(F326,E326&lt;0),COUNTIFS($F$2:$F$413,TRUE(),$E$2:$E$413,"&lt;"&amp;E326)+COUNTIFS($F$1:F325,TRUE(),$E$1:E325,E326)+1,"")</f>
        <v/>
      </c>
    </row>
    <row r="327" customFormat="false" ht="15" hidden="false" customHeight="false" outlineLevel="0" collapsed="false">
      <c r="A327" s="0" t="s">
        <v>711</v>
      </c>
      <c r="B327" s="0" t="s">
        <v>712</v>
      </c>
      <c r="C327" s="7" t="n">
        <f aca="false">SUMIFS(Data!$D$2:$D$4985,Data!$A$2:$A$4985,SelectedWeek,Data!$B$2:$B$4985,A327)</f>
        <v>281.25</v>
      </c>
      <c r="D327" s="7" t="n">
        <f aca="false">SUMIFS(Data!$D$2:$D$4985,Data!$A$2:$A$4985,PriorWeek,Data!$B$2:$B$4985,A327)</f>
        <v>461.17</v>
      </c>
      <c r="E327" s="7" t="n">
        <f aca="false">C327-D327</f>
        <v>-179.92</v>
      </c>
      <c r="F327" s="15" t="b">
        <f aca="false">OR(C327&gt;=MinMover,D327&gt;=MinMover)</f>
        <v>0</v>
      </c>
      <c r="G327" s="0" t="str">
        <f aca="false">IF(AND(F327,E327&gt;0),COUNTIFS($F$2:$F$413,TRUE(),$E$2:$E$413,"&gt;"&amp;E327)+COUNTIFS($F$1:F326,TRUE(),$E$1:E326,E327)+1,"")</f>
        <v/>
      </c>
      <c r="H327" s="0" t="str">
        <f aca="false">IF(AND(F327,E327&lt;0),COUNTIFS($F$2:$F$413,TRUE(),$E$2:$E$413,"&lt;"&amp;E327)+COUNTIFS($F$1:F326,TRUE(),$E$1:E326,E327)+1,"")</f>
        <v/>
      </c>
    </row>
    <row r="328" customFormat="false" ht="15" hidden="false" customHeight="false" outlineLevel="0" collapsed="false">
      <c r="A328" s="0" t="s">
        <v>713</v>
      </c>
      <c r="B328" s="0" t="s">
        <v>714</v>
      </c>
      <c r="C328" s="7" t="n">
        <f aca="false">SUMIFS(Data!$D$2:$D$4985,Data!$A$2:$A$4985,SelectedWeek,Data!$B$2:$B$4985,A328)</f>
        <v>164.92</v>
      </c>
      <c r="D328" s="7" t="n">
        <f aca="false">SUMIFS(Data!$D$2:$D$4985,Data!$A$2:$A$4985,PriorWeek,Data!$B$2:$B$4985,A328)</f>
        <v>207.5</v>
      </c>
      <c r="E328" s="7" t="n">
        <f aca="false">C328-D328</f>
        <v>-42.58</v>
      </c>
      <c r="F328" s="15" t="b">
        <f aca="false">OR(C328&gt;=MinMover,D328&gt;=MinMover)</f>
        <v>0</v>
      </c>
      <c r="G328" s="0" t="str">
        <f aca="false">IF(AND(F328,E328&gt;0),COUNTIFS($F$2:$F$413,TRUE(),$E$2:$E$413,"&gt;"&amp;E328)+COUNTIFS($F$1:F327,TRUE(),$E$1:E327,E328)+1,"")</f>
        <v/>
      </c>
      <c r="H328" s="0" t="str">
        <f aca="false">IF(AND(F328,E328&lt;0),COUNTIFS($F$2:$F$413,TRUE(),$E$2:$E$413,"&lt;"&amp;E328)+COUNTIFS($F$1:F327,TRUE(),$E$1:E327,E328)+1,"")</f>
        <v/>
      </c>
    </row>
    <row r="329" customFormat="false" ht="15" hidden="false" customHeight="false" outlineLevel="0" collapsed="false">
      <c r="A329" s="0" t="s">
        <v>715</v>
      </c>
      <c r="B329" s="0" t="s">
        <v>716</v>
      </c>
      <c r="C329" s="7" t="n">
        <f aca="false">SUMIFS(Data!$D$2:$D$4985,Data!$A$2:$A$4985,SelectedWeek,Data!$B$2:$B$4985,A329)</f>
        <v>45.78</v>
      </c>
      <c r="D329" s="7" t="n">
        <f aca="false">SUMIFS(Data!$D$2:$D$4985,Data!$A$2:$A$4985,PriorWeek,Data!$B$2:$B$4985,A329)</f>
        <v>44.09</v>
      </c>
      <c r="E329" s="7" t="n">
        <f aca="false">C329-D329</f>
        <v>1.69</v>
      </c>
      <c r="F329" s="15" t="b">
        <f aca="false">OR(C329&gt;=MinMover,D329&gt;=MinMover)</f>
        <v>0</v>
      </c>
      <c r="G329" s="0" t="str">
        <f aca="false">IF(AND(F329,E329&gt;0),COUNTIFS($F$2:$F$413,TRUE(),$E$2:$E$413,"&gt;"&amp;E329)+COUNTIFS($F$1:F328,TRUE(),$E$1:E328,E329)+1,"")</f>
        <v/>
      </c>
      <c r="H329" s="0" t="str">
        <f aca="false">IF(AND(F329,E329&lt;0),COUNTIFS($F$2:$F$413,TRUE(),$E$2:$E$413,"&lt;"&amp;E329)+COUNTIFS($F$1:F328,TRUE(),$E$1:E328,E329)+1,"")</f>
        <v/>
      </c>
    </row>
    <row r="330" customFormat="false" ht="15" hidden="false" customHeight="false" outlineLevel="0" collapsed="false">
      <c r="A330" s="0" t="s">
        <v>717</v>
      </c>
      <c r="B330" s="0" t="s">
        <v>718</v>
      </c>
      <c r="C330" s="7" t="n">
        <f aca="false">SUMIFS(Data!$D$2:$D$4985,Data!$A$2:$A$4985,SelectedWeek,Data!$B$2:$B$4985,A330)</f>
        <v>3.75</v>
      </c>
      <c r="D330" s="7" t="n">
        <f aca="false">SUMIFS(Data!$D$2:$D$4985,Data!$A$2:$A$4985,PriorWeek,Data!$B$2:$B$4985,A330)</f>
        <v>69.48</v>
      </c>
      <c r="E330" s="7" t="n">
        <f aca="false">C330-D330</f>
        <v>-65.73</v>
      </c>
      <c r="F330" s="15" t="b">
        <f aca="false">OR(C330&gt;=MinMover,D330&gt;=MinMover)</f>
        <v>0</v>
      </c>
      <c r="G330" s="0" t="str">
        <f aca="false">IF(AND(F330,E330&gt;0),COUNTIFS($F$2:$F$413,TRUE(),$E$2:$E$413,"&gt;"&amp;E330)+COUNTIFS($F$1:F329,TRUE(),$E$1:E329,E330)+1,"")</f>
        <v/>
      </c>
      <c r="H330" s="0" t="str">
        <f aca="false">IF(AND(F330,E330&lt;0),COUNTIFS($F$2:$F$413,TRUE(),$E$2:$E$413,"&lt;"&amp;E330)+COUNTIFS($F$1:F329,TRUE(),$E$1:E329,E330)+1,"")</f>
        <v/>
      </c>
    </row>
    <row r="331" customFormat="false" ht="15" hidden="false" customHeight="false" outlineLevel="0" collapsed="false">
      <c r="A331" s="0" t="s">
        <v>719</v>
      </c>
      <c r="B331" s="0" t="s">
        <v>720</v>
      </c>
      <c r="C331" s="7" t="n">
        <f aca="false">SUMIFS(Data!$D$2:$D$4985,Data!$A$2:$A$4985,SelectedWeek,Data!$B$2:$B$4985,A331)</f>
        <v>71.17</v>
      </c>
      <c r="D331" s="7" t="n">
        <f aca="false">SUMIFS(Data!$D$2:$D$4985,Data!$A$2:$A$4985,PriorWeek,Data!$B$2:$B$4985,A331)</f>
        <v>88.15</v>
      </c>
      <c r="E331" s="7" t="n">
        <f aca="false">C331-D331</f>
        <v>-16.98</v>
      </c>
      <c r="F331" s="15" t="b">
        <f aca="false">OR(C331&gt;=MinMover,D331&gt;=MinMover)</f>
        <v>0</v>
      </c>
      <c r="G331" s="0" t="str">
        <f aca="false">IF(AND(F331,E331&gt;0),COUNTIFS($F$2:$F$413,TRUE(),$E$2:$E$413,"&gt;"&amp;E331)+COUNTIFS($F$1:F330,TRUE(),$E$1:E330,E331)+1,"")</f>
        <v/>
      </c>
      <c r="H331" s="0" t="str">
        <f aca="false">IF(AND(F331,E331&lt;0),COUNTIFS($F$2:$F$413,TRUE(),$E$2:$E$413,"&lt;"&amp;E331)+COUNTIFS($F$1:F330,TRUE(),$E$1:E330,E331)+1,"")</f>
        <v/>
      </c>
    </row>
    <row r="332" customFormat="false" ht="15" hidden="false" customHeight="false" outlineLevel="0" collapsed="false">
      <c r="A332" s="0" t="s">
        <v>721</v>
      </c>
      <c r="B332" s="0" t="s">
        <v>722</v>
      </c>
      <c r="C332" s="7" t="n">
        <f aca="false">SUMIFS(Data!$D$2:$D$4985,Data!$A$2:$A$4985,SelectedWeek,Data!$B$2:$B$4985,A332)</f>
        <v>33.75</v>
      </c>
      <c r="D332" s="7" t="n">
        <f aca="false">SUMIFS(Data!$D$2:$D$4985,Data!$A$2:$A$4985,PriorWeek,Data!$B$2:$B$4985,A332)</f>
        <v>91.9</v>
      </c>
      <c r="E332" s="7" t="n">
        <f aca="false">C332-D332</f>
        <v>-58.15</v>
      </c>
      <c r="F332" s="15" t="b">
        <f aca="false">OR(C332&gt;=MinMover,D332&gt;=MinMover)</f>
        <v>0</v>
      </c>
      <c r="G332" s="0" t="str">
        <f aca="false">IF(AND(F332,E332&gt;0),COUNTIFS($F$2:$F$413,TRUE(),$E$2:$E$413,"&gt;"&amp;E332)+COUNTIFS($F$1:F331,TRUE(),$E$1:E331,E332)+1,"")</f>
        <v/>
      </c>
      <c r="H332" s="0" t="str">
        <f aca="false">IF(AND(F332,E332&lt;0),COUNTIFS($F$2:$F$413,TRUE(),$E$2:$E$413,"&lt;"&amp;E332)+COUNTIFS($F$1:F331,TRUE(),$E$1:E331,E332)+1,"")</f>
        <v/>
      </c>
    </row>
    <row r="333" customFormat="false" ht="15" hidden="false" customHeight="false" outlineLevel="0" collapsed="false">
      <c r="A333" s="0" t="s">
        <v>723</v>
      </c>
      <c r="B333" s="0" t="s">
        <v>724</v>
      </c>
      <c r="C333" s="7" t="n">
        <f aca="false">SUMIFS(Data!$D$2:$D$4985,Data!$A$2:$A$4985,SelectedWeek,Data!$B$2:$B$4985,A333)</f>
        <v>287.49</v>
      </c>
      <c r="D333" s="7" t="n">
        <f aca="false">SUMIFS(Data!$D$2:$D$4985,Data!$A$2:$A$4985,PriorWeek,Data!$B$2:$B$4985,A333)</f>
        <v>285.71</v>
      </c>
      <c r="E333" s="7" t="n">
        <f aca="false">C333-D333</f>
        <v>1.78000000000003</v>
      </c>
      <c r="F333" s="15" t="b">
        <f aca="false">OR(C333&gt;=MinMover,D333&gt;=MinMover)</f>
        <v>0</v>
      </c>
      <c r="G333" s="0" t="str">
        <f aca="false">IF(AND(F333,E333&gt;0),COUNTIFS($F$2:$F$413,TRUE(),$E$2:$E$413,"&gt;"&amp;E333)+COUNTIFS($F$1:F332,TRUE(),$E$1:E332,E333)+1,"")</f>
        <v/>
      </c>
      <c r="H333" s="0" t="str">
        <f aca="false">IF(AND(F333,E333&lt;0),COUNTIFS($F$2:$F$413,TRUE(),$E$2:$E$413,"&lt;"&amp;E333)+COUNTIFS($F$1:F332,TRUE(),$E$1:E332,E333)+1,"")</f>
        <v/>
      </c>
    </row>
    <row r="334" customFormat="false" ht="15" hidden="false" customHeight="false" outlineLevel="0" collapsed="false">
      <c r="A334" s="0" t="s">
        <v>725</v>
      </c>
      <c r="B334" s="0" t="s">
        <v>726</v>
      </c>
      <c r="C334" s="7" t="n">
        <f aca="false">SUMIFS(Data!$D$2:$D$4985,Data!$A$2:$A$4985,SelectedWeek,Data!$B$2:$B$4985,A334)</f>
        <v>33.75</v>
      </c>
      <c r="D334" s="7" t="n">
        <f aca="false">SUMIFS(Data!$D$2:$D$4985,Data!$A$2:$A$4985,PriorWeek,Data!$B$2:$B$4985,A334)</f>
        <v>53.45</v>
      </c>
      <c r="E334" s="7" t="n">
        <f aca="false">C334-D334</f>
        <v>-19.7</v>
      </c>
      <c r="F334" s="15" t="b">
        <f aca="false">OR(C334&gt;=MinMover,D334&gt;=MinMover)</f>
        <v>0</v>
      </c>
      <c r="G334" s="0" t="str">
        <f aca="false">IF(AND(F334,E334&gt;0),COUNTIFS($F$2:$F$413,TRUE(),$E$2:$E$413,"&gt;"&amp;E334)+COUNTIFS($F$1:F333,TRUE(),$E$1:E333,E334)+1,"")</f>
        <v/>
      </c>
      <c r="H334" s="0" t="str">
        <f aca="false">IF(AND(F334,E334&lt;0),COUNTIFS($F$2:$F$413,TRUE(),$E$2:$E$413,"&lt;"&amp;E334)+COUNTIFS($F$1:F333,TRUE(),$E$1:E333,E334)+1,"")</f>
        <v/>
      </c>
    </row>
    <row r="335" customFormat="false" ht="15" hidden="false" customHeight="false" outlineLevel="0" collapsed="false">
      <c r="A335" s="0" t="s">
        <v>727</v>
      </c>
      <c r="B335" s="0" t="s">
        <v>728</v>
      </c>
      <c r="C335" s="7" t="n">
        <f aca="false">SUMIFS(Data!$D$2:$D$4985,Data!$A$2:$A$4985,SelectedWeek,Data!$B$2:$B$4985,A335)</f>
        <v>26.17</v>
      </c>
      <c r="D335" s="7" t="n">
        <f aca="false">SUMIFS(Data!$D$2:$D$4985,Data!$A$2:$A$4985,PriorWeek,Data!$B$2:$B$4985,A335)</f>
        <v>70.43</v>
      </c>
      <c r="E335" s="7" t="n">
        <f aca="false">C335-D335</f>
        <v>-44.26</v>
      </c>
      <c r="F335" s="15" t="b">
        <f aca="false">OR(C335&gt;=MinMover,D335&gt;=MinMover)</f>
        <v>0</v>
      </c>
      <c r="G335" s="0" t="str">
        <f aca="false">IF(AND(F335,E335&gt;0),COUNTIFS($F$2:$F$413,TRUE(),$E$2:$E$413,"&gt;"&amp;E335)+COUNTIFS($F$1:F334,TRUE(),$E$1:E334,E335)+1,"")</f>
        <v/>
      </c>
      <c r="H335" s="0" t="str">
        <f aca="false">IF(AND(F335,E335&lt;0),COUNTIFS($F$2:$F$413,TRUE(),$E$2:$E$413,"&lt;"&amp;E335)+COUNTIFS($F$1:F334,TRUE(),$E$1:E334,E335)+1,"")</f>
        <v/>
      </c>
    </row>
    <row r="336" customFormat="false" ht="15" hidden="false" customHeight="false" outlineLevel="0" collapsed="false">
      <c r="A336" s="0" t="s">
        <v>729</v>
      </c>
      <c r="B336" s="0" t="s">
        <v>730</v>
      </c>
      <c r="C336" s="7" t="n">
        <f aca="false">SUMIFS(Data!$D$2:$D$4985,Data!$A$2:$A$4985,SelectedWeek,Data!$B$2:$B$4985,A336)</f>
        <v>22.42</v>
      </c>
      <c r="D336" s="7" t="n">
        <f aca="false">SUMIFS(Data!$D$2:$D$4985,Data!$A$2:$A$4985,PriorWeek,Data!$B$2:$B$4985,A336)</f>
        <v>66.72</v>
      </c>
      <c r="E336" s="7" t="n">
        <f aca="false">C336-D336</f>
        <v>-44.3</v>
      </c>
      <c r="F336" s="15" t="b">
        <f aca="false">OR(C336&gt;=MinMover,D336&gt;=MinMover)</f>
        <v>0</v>
      </c>
      <c r="G336" s="0" t="str">
        <f aca="false">IF(AND(F336,E336&gt;0),COUNTIFS($F$2:$F$413,TRUE(),$E$2:$E$413,"&gt;"&amp;E336)+COUNTIFS($F$1:F335,TRUE(),$E$1:E335,E336)+1,"")</f>
        <v/>
      </c>
      <c r="H336" s="0" t="str">
        <f aca="false">IF(AND(F336,E336&lt;0),COUNTIFS($F$2:$F$413,TRUE(),$E$2:$E$413,"&lt;"&amp;E336)+COUNTIFS($F$1:F335,TRUE(),$E$1:E335,E336)+1,"")</f>
        <v/>
      </c>
    </row>
    <row r="337" customFormat="false" ht="15" hidden="false" customHeight="false" outlineLevel="0" collapsed="false">
      <c r="A337" s="0" t="s">
        <v>731</v>
      </c>
      <c r="B337" s="0" t="s">
        <v>732</v>
      </c>
      <c r="C337" s="7" t="n">
        <f aca="false">SUMIFS(Data!$D$2:$D$4985,Data!$A$2:$A$4985,SelectedWeek,Data!$B$2:$B$4985,A337)</f>
        <v>119.25</v>
      </c>
      <c r="D337" s="7" t="n">
        <f aca="false">SUMIFS(Data!$D$2:$D$4985,Data!$A$2:$A$4985,PriorWeek,Data!$B$2:$B$4985,A337)</f>
        <v>403.94</v>
      </c>
      <c r="E337" s="7" t="n">
        <f aca="false">C337-D337</f>
        <v>-284.69</v>
      </c>
      <c r="F337" s="15" t="b">
        <f aca="false">OR(C337&gt;=MinMover,D337&gt;=MinMover)</f>
        <v>0</v>
      </c>
      <c r="G337" s="0" t="str">
        <f aca="false">IF(AND(F337,E337&gt;0),COUNTIFS($F$2:$F$413,TRUE(),$E$2:$E$413,"&gt;"&amp;E337)+COUNTIFS($F$1:F336,TRUE(),$E$1:E336,E337)+1,"")</f>
        <v/>
      </c>
      <c r="H337" s="0" t="str">
        <f aca="false">IF(AND(F337,E337&lt;0),COUNTIFS($F$2:$F$413,TRUE(),$E$2:$E$413,"&lt;"&amp;E337)+COUNTIFS($F$1:F336,TRUE(),$E$1:E336,E337)+1,"")</f>
        <v/>
      </c>
    </row>
    <row r="338" customFormat="false" ht="15" hidden="false" customHeight="false" outlineLevel="0" collapsed="false">
      <c r="A338" s="0" t="s">
        <v>733</v>
      </c>
      <c r="B338" s="0" t="s">
        <v>734</v>
      </c>
      <c r="C338" s="7" t="n">
        <f aca="false">SUMIFS(Data!$D$2:$D$4985,Data!$A$2:$A$4985,SelectedWeek,Data!$B$2:$B$4985,A338)</f>
        <v>350.79</v>
      </c>
      <c r="D338" s="7" t="n">
        <f aca="false">SUMIFS(Data!$D$2:$D$4985,Data!$A$2:$A$4985,PriorWeek,Data!$B$2:$B$4985,A338)</f>
        <v>200.33</v>
      </c>
      <c r="E338" s="7" t="n">
        <f aca="false">C338-D338</f>
        <v>150.46</v>
      </c>
      <c r="F338" s="15" t="b">
        <f aca="false">OR(C338&gt;=MinMover,D338&gt;=MinMover)</f>
        <v>0</v>
      </c>
      <c r="G338" s="0" t="str">
        <f aca="false">IF(AND(F338,E338&gt;0),COUNTIFS($F$2:$F$413,TRUE(),$E$2:$E$413,"&gt;"&amp;E338)+COUNTIFS($F$1:F337,TRUE(),$E$1:E337,E338)+1,"")</f>
        <v/>
      </c>
      <c r="H338" s="0" t="str">
        <f aca="false">IF(AND(F338,E338&lt;0),COUNTIFS($F$2:$F$413,TRUE(),$E$2:$E$413,"&lt;"&amp;E338)+COUNTIFS($F$1:F337,TRUE(),$E$1:E337,E338)+1,"")</f>
        <v/>
      </c>
    </row>
    <row r="339" customFormat="false" ht="15" hidden="false" customHeight="false" outlineLevel="0" collapsed="false">
      <c r="A339" s="0" t="s">
        <v>735</v>
      </c>
      <c r="B339" s="0" t="s">
        <v>736</v>
      </c>
      <c r="C339" s="7" t="n">
        <f aca="false">SUMIFS(Data!$D$2:$D$4985,Data!$A$2:$A$4985,SelectedWeek,Data!$B$2:$B$4985,A339)</f>
        <v>10.79</v>
      </c>
      <c r="D339" s="7" t="n">
        <f aca="false">SUMIFS(Data!$D$2:$D$4985,Data!$A$2:$A$4985,PriorWeek,Data!$B$2:$B$4985,A339)</f>
        <v>50.54</v>
      </c>
      <c r="E339" s="7" t="n">
        <f aca="false">C339-D339</f>
        <v>-39.75</v>
      </c>
      <c r="F339" s="15" t="b">
        <f aca="false">OR(C339&gt;=MinMover,D339&gt;=MinMover)</f>
        <v>0</v>
      </c>
      <c r="G339" s="0" t="str">
        <f aca="false">IF(AND(F339,E339&gt;0),COUNTIFS($F$2:$F$413,TRUE(),$E$2:$E$413,"&gt;"&amp;E339)+COUNTIFS($F$1:F338,TRUE(),$E$1:E338,E339)+1,"")</f>
        <v/>
      </c>
      <c r="H339" s="0" t="str">
        <f aca="false">IF(AND(F339,E339&lt;0),COUNTIFS($F$2:$F$413,TRUE(),$E$2:$E$413,"&lt;"&amp;E339)+COUNTIFS($F$1:F338,TRUE(),$E$1:E338,E339)+1,"")</f>
        <v/>
      </c>
    </row>
    <row r="340" customFormat="false" ht="15" hidden="false" customHeight="false" outlineLevel="0" collapsed="false">
      <c r="A340" s="0" t="s">
        <v>737</v>
      </c>
      <c r="B340" s="0" t="s">
        <v>738</v>
      </c>
      <c r="C340" s="7" t="n">
        <f aca="false">SUMIFS(Data!$D$2:$D$4985,Data!$A$2:$A$4985,SelectedWeek,Data!$B$2:$B$4985,A340)</f>
        <v>30.31</v>
      </c>
      <c r="D340" s="7" t="n">
        <f aca="false">SUMIFS(Data!$D$2:$D$4985,Data!$A$2:$A$4985,PriorWeek,Data!$B$2:$B$4985,A340)</f>
        <v>29.75</v>
      </c>
      <c r="E340" s="7" t="n">
        <f aca="false">C340-D340</f>
        <v>0.559999999999999</v>
      </c>
      <c r="F340" s="15" t="b">
        <f aca="false">OR(C340&gt;=MinMover,D340&gt;=MinMover)</f>
        <v>0</v>
      </c>
      <c r="G340" s="0" t="str">
        <f aca="false">IF(AND(F340,E340&gt;0),COUNTIFS($F$2:$F$413,TRUE(),$E$2:$E$413,"&gt;"&amp;E340)+COUNTIFS($F$1:F339,TRUE(),$E$1:E339,E340)+1,"")</f>
        <v/>
      </c>
      <c r="H340" s="0" t="str">
        <f aca="false">IF(AND(F340,E340&lt;0),COUNTIFS($F$2:$F$413,TRUE(),$E$2:$E$413,"&lt;"&amp;E340)+COUNTIFS($F$1:F339,TRUE(),$E$1:E339,E340)+1,"")</f>
        <v/>
      </c>
    </row>
    <row r="341" customFormat="false" ht="15" hidden="false" customHeight="false" outlineLevel="0" collapsed="false">
      <c r="A341" s="0" t="s">
        <v>739</v>
      </c>
      <c r="B341" s="0" t="s">
        <v>740</v>
      </c>
      <c r="C341" s="7" t="n">
        <f aca="false">SUMIFS(Data!$D$2:$D$4985,Data!$A$2:$A$4985,SelectedWeek,Data!$B$2:$B$4985,A341)</f>
        <v>684.63</v>
      </c>
      <c r="D341" s="7" t="n">
        <f aca="false">SUMIFS(Data!$D$2:$D$4985,Data!$A$2:$A$4985,PriorWeek,Data!$B$2:$B$4985,A341)</f>
        <v>788.55</v>
      </c>
      <c r="E341" s="7" t="n">
        <f aca="false">C341-D341</f>
        <v>-103.92</v>
      </c>
      <c r="F341" s="15" t="b">
        <f aca="false">OR(C341&gt;=MinMover,D341&gt;=MinMover)</f>
        <v>0</v>
      </c>
      <c r="G341" s="0" t="str">
        <f aca="false">IF(AND(F341,E341&gt;0),COUNTIFS($F$2:$F$413,TRUE(),$E$2:$E$413,"&gt;"&amp;E341)+COUNTIFS($F$1:F340,TRUE(),$E$1:E340,E341)+1,"")</f>
        <v/>
      </c>
      <c r="H341" s="0" t="str">
        <f aca="false">IF(AND(F341,E341&lt;0),COUNTIFS($F$2:$F$413,TRUE(),$E$2:$E$413,"&lt;"&amp;E341)+COUNTIFS($F$1:F340,TRUE(),$E$1:E340,E341)+1,"")</f>
        <v/>
      </c>
    </row>
    <row r="342" customFormat="false" ht="15" hidden="false" customHeight="false" outlineLevel="0" collapsed="false">
      <c r="A342" s="0" t="s">
        <v>741</v>
      </c>
      <c r="B342" s="0" t="s">
        <v>742</v>
      </c>
      <c r="C342" s="7" t="n">
        <f aca="false">SUMIFS(Data!$D$2:$D$4985,Data!$A$2:$A$4985,SelectedWeek,Data!$B$2:$B$4985,A342)</f>
        <v>911.52</v>
      </c>
      <c r="D342" s="7" t="n">
        <f aca="false">SUMIFS(Data!$D$2:$D$4985,Data!$A$2:$A$4985,PriorWeek,Data!$B$2:$B$4985,A342)</f>
        <v>622.51</v>
      </c>
      <c r="E342" s="7" t="n">
        <f aca="false">C342-D342</f>
        <v>289.01</v>
      </c>
      <c r="F342" s="15" t="b">
        <f aca="false">OR(C342&gt;=MinMover,D342&gt;=MinMover)</f>
        <v>0</v>
      </c>
      <c r="G342" s="0" t="str">
        <f aca="false">IF(AND(F342,E342&gt;0),COUNTIFS($F$2:$F$413,TRUE(),$E$2:$E$413,"&gt;"&amp;E342)+COUNTIFS($F$1:F341,TRUE(),$E$1:E341,E342)+1,"")</f>
        <v/>
      </c>
      <c r="H342" s="0" t="str">
        <f aca="false">IF(AND(F342,E342&lt;0),COUNTIFS($F$2:$F$413,TRUE(),$E$2:$E$413,"&lt;"&amp;E342)+COUNTIFS($F$1:F341,TRUE(),$E$1:E341,E342)+1,"")</f>
        <v/>
      </c>
    </row>
    <row r="343" customFormat="false" ht="15" hidden="false" customHeight="false" outlineLevel="0" collapsed="false">
      <c r="A343" s="0" t="s">
        <v>743</v>
      </c>
      <c r="B343" s="0" t="s">
        <v>744</v>
      </c>
      <c r="C343" s="7" t="n">
        <f aca="false">SUMIFS(Data!$D$2:$D$4985,Data!$A$2:$A$4985,SelectedWeek,Data!$B$2:$B$4985,A343)</f>
        <v>149.31</v>
      </c>
      <c r="D343" s="7" t="n">
        <f aca="false">SUMIFS(Data!$D$2:$D$4985,Data!$A$2:$A$4985,PriorWeek,Data!$B$2:$B$4985,A343)</f>
        <v>113.61</v>
      </c>
      <c r="E343" s="7" t="n">
        <f aca="false">C343-D343</f>
        <v>35.7</v>
      </c>
      <c r="F343" s="15" t="b">
        <f aca="false">OR(C343&gt;=MinMover,D343&gt;=MinMover)</f>
        <v>0</v>
      </c>
      <c r="G343" s="0" t="str">
        <f aca="false">IF(AND(F343,E343&gt;0),COUNTIFS($F$2:$F$413,TRUE(),$E$2:$E$413,"&gt;"&amp;E343)+COUNTIFS($F$1:F342,TRUE(),$E$1:E342,E343)+1,"")</f>
        <v/>
      </c>
      <c r="H343" s="0" t="str">
        <f aca="false">IF(AND(F343,E343&lt;0),COUNTIFS($F$2:$F$413,TRUE(),$E$2:$E$413,"&lt;"&amp;E343)+COUNTIFS($F$1:F342,TRUE(),$E$1:E342,E343)+1,"")</f>
        <v/>
      </c>
    </row>
    <row r="344" customFormat="false" ht="15" hidden="false" customHeight="false" outlineLevel="0" collapsed="false">
      <c r="A344" s="0" t="s">
        <v>745</v>
      </c>
      <c r="B344" s="0" t="s">
        <v>746</v>
      </c>
      <c r="C344" s="7" t="n">
        <f aca="false">SUMIFS(Data!$D$2:$D$4985,Data!$A$2:$A$4985,SelectedWeek,Data!$B$2:$B$4985,A344)</f>
        <v>10.79</v>
      </c>
      <c r="D344" s="7" t="n">
        <f aca="false">SUMIFS(Data!$D$2:$D$4985,Data!$A$2:$A$4985,PriorWeek,Data!$B$2:$B$4985,A344)</f>
        <v>12.46</v>
      </c>
      <c r="E344" s="7" t="n">
        <f aca="false">C344-D344</f>
        <v>-1.67</v>
      </c>
      <c r="F344" s="15" t="b">
        <f aca="false">OR(C344&gt;=MinMover,D344&gt;=MinMover)</f>
        <v>0</v>
      </c>
      <c r="G344" s="0" t="str">
        <f aca="false">IF(AND(F344,E344&gt;0),COUNTIFS($F$2:$F$413,TRUE(),$E$2:$E$413,"&gt;"&amp;E344)+COUNTIFS($F$1:F343,TRUE(),$E$1:E343,E344)+1,"")</f>
        <v/>
      </c>
      <c r="H344" s="0" t="str">
        <f aca="false">IF(AND(F344,E344&lt;0),COUNTIFS($F$2:$F$413,TRUE(),$E$2:$E$413,"&lt;"&amp;E344)+COUNTIFS($F$1:F343,TRUE(),$E$1:E343,E344)+1,"")</f>
        <v/>
      </c>
    </row>
    <row r="345" customFormat="false" ht="15" hidden="false" customHeight="false" outlineLevel="0" collapsed="false">
      <c r="A345" s="0" t="s">
        <v>747</v>
      </c>
      <c r="B345" s="0" t="s">
        <v>748</v>
      </c>
      <c r="C345" s="7" t="n">
        <f aca="false">SUMIFS(Data!$D$2:$D$4985,Data!$A$2:$A$4985,SelectedWeek,Data!$B$2:$B$4985,A345)</f>
        <v>35.7</v>
      </c>
      <c r="D345" s="7" t="n">
        <f aca="false">SUMIFS(Data!$D$2:$D$4985,Data!$A$2:$A$4985,PriorWeek,Data!$B$2:$B$4985,A345)</f>
        <v>84.45</v>
      </c>
      <c r="E345" s="7" t="n">
        <f aca="false">C345-D345</f>
        <v>-48.75</v>
      </c>
      <c r="F345" s="15" t="b">
        <f aca="false">OR(C345&gt;=MinMover,D345&gt;=MinMover)</f>
        <v>0</v>
      </c>
      <c r="G345" s="0" t="str">
        <f aca="false">IF(AND(F345,E345&gt;0),COUNTIFS($F$2:$F$413,TRUE(),$E$2:$E$413,"&gt;"&amp;E345)+COUNTIFS($F$1:F344,TRUE(),$E$1:E344,E345)+1,"")</f>
        <v/>
      </c>
      <c r="H345" s="0" t="str">
        <f aca="false">IF(AND(F345,E345&lt;0),COUNTIFS($F$2:$F$413,TRUE(),$E$2:$E$413,"&lt;"&amp;E345)+COUNTIFS($F$1:F344,TRUE(),$E$1:E344,E345)+1,"")</f>
        <v/>
      </c>
    </row>
    <row r="346" customFormat="false" ht="15" hidden="false" customHeight="false" outlineLevel="0" collapsed="false">
      <c r="A346" s="0" t="s">
        <v>749</v>
      </c>
      <c r="B346" s="0" t="s">
        <v>750</v>
      </c>
      <c r="C346" s="7" t="n">
        <f aca="false">SUMIFS(Data!$D$2:$D$4985,Data!$A$2:$A$4985,SelectedWeek,Data!$B$2:$B$4985,A346)</f>
        <v>6.95</v>
      </c>
      <c r="D346" s="7" t="n">
        <f aca="false">SUMIFS(Data!$D$2:$D$4985,Data!$A$2:$A$4985,PriorWeek,Data!$B$2:$B$4985,A346)</f>
        <v>13.9</v>
      </c>
      <c r="E346" s="7" t="n">
        <f aca="false">C346-D346</f>
        <v>-6.95</v>
      </c>
      <c r="F346" s="15" t="b">
        <f aca="false">OR(C346&gt;=MinMover,D346&gt;=MinMover)</f>
        <v>0</v>
      </c>
      <c r="G346" s="0" t="str">
        <f aca="false">IF(AND(F346,E346&gt;0),COUNTIFS($F$2:$F$413,TRUE(),$E$2:$E$413,"&gt;"&amp;E346)+COUNTIFS($F$1:F345,TRUE(),$E$1:E345,E346)+1,"")</f>
        <v/>
      </c>
      <c r="H346" s="0" t="str">
        <f aca="false">IF(AND(F346,E346&lt;0),COUNTIFS($F$2:$F$413,TRUE(),$E$2:$E$413,"&lt;"&amp;E346)+COUNTIFS($F$1:F345,TRUE(),$E$1:E345,E346)+1,"")</f>
        <v/>
      </c>
    </row>
    <row r="347" customFormat="false" ht="15" hidden="false" customHeight="false" outlineLevel="0" collapsed="false">
      <c r="A347" s="0" t="s">
        <v>751</v>
      </c>
      <c r="B347" s="0" t="s">
        <v>752</v>
      </c>
      <c r="C347" s="7" t="n">
        <f aca="false">SUMIFS(Data!$D$2:$D$4985,Data!$A$2:$A$4985,SelectedWeek,Data!$B$2:$B$4985,A347)</f>
        <v>107.72</v>
      </c>
      <c r="D347" s="7" t="n">
        <f aca="false">SUMIFS(Data!$D$2:$D$4985,Data!$A$2:$A$4985,PriorWeek,Data!$B$2:$B$4985,A347)</f>
        <v>588.98</v>
      </c>
      <c r="E347" s="7" t="n">
        <f aca="false">C347-D347</f>
        <v>-481.26</v>
      </c>
      <c r="F347" s="15" t="b">
        <f aca="false">OR(C347&gt;=MinMover,D347&gt;=MinMover)</f>
        <v>0</v>
      </c>
      <c r="G347" s="0" t="str">
        <f aca="false">IF(AND(F347,E347&gt;0),COUNTIFS($F$2:$F$413,TRUE(),$E$2:$E$413,"&gt;"&amp;E347)+COUNTIFS($F$1:F346,TRUE(),$E$1:E346,E347)+1,"")</f>
        <v/>
      </c>
      <c r="H347" s="0" t="str">
        <f aca="false">IF(AND(F347,E347&lt;0),COUNTIFS($F$2:$F$413,TRUE(),$E$2:$E$413,"&lt;"&amp;E347)+COUNTIFS($F$1:F346,TRUE(),$E$1:E346,E347)+1,"")</f>
        <v/>
      </c>
    </row>
    <row r="348" customFormat="false" ht="15" hidden="false" customHeight="false" outlineLevel="0" collapsed="false">
      <c r="A348" s="0" t="s">
        <v>753</v>
      </c>
      <c r="B348" s="0" t="s">
        <v>754</v>
      </c>
      <c r="C348" s="7" t="n">
        <f aca="false">SUMIFS(Data!$D$2:$D$4985,Data!$A$2:$A$4985,SelectedWeek,Data!$B$2:$B$4985,A348)</f>
        <v>102.84</v>
      </c>
      <c r="D348" s="7" t="n">
        <f aca="false">SUMIFS(Data!$D$2:$D$4985,Data!$A$2:$A$4985,PriorWeek,Data!$B$2:$B$4985,A348)</f>
        <v>188.79</v>
      </c>
      <c r="E348" s="7" t="n">
        <f aca="false">C348-D348</f>
        <v>-85.95</v>
      </c>
      <c r="F348" s="15" t="b">
        <f aca="false">OR(C348&gt;=MinMover,D348&gt;=MinMover)</f>
        <v>0</v>
      </c>
      <c r="G348" s="0" t="str">
        <f aca="false">IF(AND(F348,E348&gt;0),COUNTIFS($F$2:$F$413,TRUE(),$E$2:$E$413,"&gt;"&amp;E348)+COUNTIFS($F$1:F347,TRUE(),$E$1:E347,E348)+1,"")</f>
        <v/>
      </c>
      <c r="H348" s="0" t="str">
        <f aca="false">IF(AND(F348,E348&lt;0),COUNTIFS($F$2:$F$413,TRUE(),$E$2:$E$413,"&lt;"&amp;E348)+COUNTIFS($F$1:F347,TRUE(),$E$1:E347,E348)+1,"")</f>
        <v/>
      </c>
    </row>
    <row r="349" customFormat="false" ht="15" hidden="false" customHeight="false" outlineLevel="0" collapsed="false">
      <c r="A349" s="0" t="s">
        <v>755</v>
      </c>
      <c r="B349" s="0" t="s">
        <v>756</v>
      </c>
      <c r="C349" s="7" t="n">
        <f aca="false">SUMIFS(Data!$D$2:$D$4985,Data!$A$2:$A$4985,SelectedWeek,Data!$B$2:$B$4985,A349)</f>
        <v>139.75</v>
      </c>
      <c r="D349" s="7" t="n">
        <f aca="false">SUMIFS(Data!$D$2:$D$4985,Data!$A$2:$A$4985,PriorWeek,Data!$B$2:$B$4985,A349)</f>
        <v>185.21</v>
      </c>
      <c r="E349" s="7" t="n">
        <f aca="false">C349-D349</f>
        <v>-45.46</v>
      </c>
      <c r="F349" s="15" t="b">
        <f aca="false">OR(C349&gt;=MinMover,D349&gt;=MinMover)</f>
        <v>0</v>
      </c>
      <c r="G349" s="0" t="str">
        <f aca="false">IF(AND(F349,E349&gt;0),COUNTIFS($F$2:$F$413,TRUE(),$E$2:$E$413,"&gt;"&amp;E349)+COUNTIFS($F$1:F348,TRUE(),$E$1:E348,E349)+1,"")</f>
        <v/>
      </c>
      <c r="H349" s="0" t="str">
        <f aca="false">IF(AND(F349,E349&lt;0),COUNTIFS($F$2:$F$413,TRUE(),$E$2:$E$413,"&lt;"&amp;E349)+COUNTIFS($F$1:F348,TRUE(),$E$1:E348,E349)+1,"")</f>
        <v/>
      </c>
    </row>
    <row r="350" customFormat="false" ht="15" hidden="false" customHeight="false" outlineLevel="0" collapsed="false">
      <c r="A350" s="0" t="s">
        <v>757</v>
      </c>
      <c r="B350" s="0" t="s">
        <v>758</v>
      </c>
      <c r="C350" s="7" t="n">
        <f aca="false">SUMIFS(Data!$D$2:$D$4985,Data!$A$2:$A$4985,SelectedWeek,Data!$B$2:$B$4985,A350)</f>
        <v>20.45</v>
      </c>
      <c r="D350" s="7" t="n">
        <f aca="false">SUMIFS(Data!$D$2:$D$4985,Data!$A$2:$A$4985,PriorWeek,Data!$B$2:$B$4985,A350)</f>
        <v>0</v>
      </c>
      <c r="E350" s="7" t="n">
        <f aca="false">C350-D350</f>
        <v>20.45</v>
      </c>
      <c r="F350" s="15" t="b">
        <f aca="false">OR(C350&gt;=MinMover,D350&gt;=MinMover)</f>
        <v>0</v>
      </c>
      <c r="G350" s="0" t="str">
        <f aca="false">IF(AND(F350,E350&gt;0),COUNTIFS($F$2:$F$413,TRUE(),$E$2:$E$413,"&gt;"&amp;E350)+COUNTIFS($F$1:F349,TRUE(),$E$1:E349,E350)+1,"")</f>
        <v/>
      </c>
      <c r="H350" s="0" t="str">
        <f aca="false">IF(AND(F350,E350&lt;0),COUNTIFS($F$2:$F$413,TRUE(),$E$2:$E$413,"&lt;"&amp;E350)+COUNTIFS($F$1:F349,TRUE(),$E$1:E349,E350)+1,"")</f>
        <v/>
      </c>
    </row>
    <row r="351" customFormat="false" ht="15" hidden="false" customHeight="false" outlineLevel="0" collapsed="false">
      <c r="A351" s="0" t="s">
        <v>759</v>
      </c>
      <c r="B351" s="0" t="s">
        <v>760</v>
      </c>
      <c r="C351" s="7" t="n">
        <f aca="false">SUMIFS(Data!$D$2:$D$4985,Data!$A$2:$A$4985,SelectedWeek,Data!$B$2:$B$4985,A351)</f>
        <v>1516.16</v>
      </c>
      <c r="D351" s="7" t="n">
        <f aca="false">SUMIFS(Data!$D$2:$D$4985,Data!$A$2:$A$4985,PriorWeek,Data!$B$2:$B$4985,A351)</f>
        <v>151.84</v>
      </c>
      <c r="E351" s="7" t="n">
        <f aca="false">C351-D351</f>
        <v>1364.32</v>
      </c>
      <c r="F351" s="15" t="b">
        <f aca="false">OR(C351&gt;=MinMover,D351&gt;=MinMover)</f>
        <v>1</v>
      </c>
      <c r="G351" s="0" t="n">
        <f aca="false">IF(AND(F351,E351&gt;0),COUNTIFS($F$2:$F$413,TRUE(),$E$2:$E$413,"&gt;"&amp;E351)+COUNTIFS($F$1:F350,TRUE(),$E$1:E350,E351)+1,"")</f>
        <v>8</v>
      </c>
      <c r="H351" s="0" t="str">
        <f aca="false">IF(AND(F351,E351&lt;0),COUNTIFS($F$2:$F$413,TRUE(),$E$2:$E$413,"&lt;"&amp;E351)+COUNTIFS($F$1:F350,TRUE(),$E$1:E350,E351)+1,"")</f>
        <v/>
      </c>
    </row>
    <row r="352" customFormat="false" ht="15" hidden="false" customHeight="false" outlineLevel="0" collapsed="false">
      <c r="A352" s="0" t="s">
        <v>761</v>
      </c>
      <c r="B352" s="0" t="s">
        <v>762</v>
      </c>
      <c r="C352" s="7" t="n">
        <f aca="false">SUMIFS(Data!$D$2:$D$4985,Data!$A$2:$A$4985,SelectedWeek,Data!$B$2:$B$4985,A352)</f>
        <v>137.46</v>
      </c>
      <c r="D352" s="7" t="n">
        <f aca="false">SUMIFS(Data!$D$2:$D$4985,Data!$A$2:$A$4985,PriorWeek,Data!$B$2:$B$4985,A352)</f>
        <v>398.51</v>
      </c>
      <c r="E352" s="7" t="n">
        <f aca="false">C352-D352</f>
        <v>-261.05</v>
      </c>
      <c r="F352" s="15" t="b">
        <f aca="false">OR(C352&gt;=MinMover,D352&gt;=MinMover)</f>
        <v>0</v>
      </c>
      <c r="G352" s="0" t="str">
        <f aca="false">IF(AND(F352,E352&gt;0),COUNTIFS($F$2:$F$413,TRUE(),$E$2:$E$413,"&gt;"&amp;E352)+COUNTIFS($F$1:F351,TRUE(),$E$1:E351,E352)+1,"")</f>
        <v/>
      </c>
      <c r="H352" s="0" t="str">
        <f aca="false">IF(AND(F352,E352&lt;0),COUNTIFS($F$2:$F$413,TRUE(),$E$2:$E$413,"&lt;"&amp;E352)+COUNTIFS($F$1:F351,TRUE(),$E$1:E351,E352)+1,"")</f>
        <v/>
      </c>
    </row>
    <row r="353" customFormat="false" ht="15" hidden="false" customHeight="false" outlineLevel="0" collapsed="false">
      <c r="A353" s="0" t="s">
        <v>763</v>
      </c>
      <c r="B353" s="0" t="s">
        <v>764</v>
      </c>
      <c r="C353" s="7" t="n">
        <f aca="false">SUMIFS(Data!$D$2:$D$4985,Data!$A$2:$A$4985,SelectedWeek,Data!$B$2:$B$4985,A353)</f>
        <v>62.5</v>
      </c>
      <c r="D353" s="7" t="n">
        <f aca="false">SUMIFS(Data!$D$2:$D$4985,Data!$A$2:$A$4985,PriorWeek,Data!$B$2:$B$4985,A353)</f>
        <v>195.35</v>
      </c>
      <c r="E353" s="7" t="n">
        <f aca="false">C353-D353</f>
        <v>-132.85</v>
      </c>
      <c r="F353" s="15" t="b">
        <f aca="false">OR(C353&gt;=MinMover,D353&gt;=MinMover)</f>
        <v>0</v>
      </c>
      <c r="G353" s="0" t="str">
        <f aca="false">IF(AND(F353,E353&gt;0),COUNTIFS($F$2:$F$413,TRUE(),$E$2:$E$413,"&gt;"&amp;E353)+COUNTIFS($F$1:F352,TRUE(),$E$1:E352,E353)+1,"")</f>
        <v/>
      </c>
      <c r="H353" s="0" t="str">
        <f aca="false">IF(AND(F353,E353&lt;0),COUNTIFS($F$2:$F$413,TRUE(),$E$2:$E$413,"&lt;"&amp;E353)+COUNTIFS($F$1:F352,TRUE(),$E$1:E352,E353)+1,"")</f>
        <v/>
      </c>
    </row>
    <row r="354" customFormat="false" ht="15" hidden="false" customHeight="false" outlineLevel="0" collapsed="false">
      <c r="A354" s="0" t="s">
        <v>765</v>
      </c>
      <c r="B354" s="0" t="s">
        <v>766</v>
      </c>
      <c r="C354" s="7" t="n">
        <f aca="false">SUMIFS(Data!$D$2:$D$4985,Data!$A$2:$A$4985,SelectedWeek,Data!$B$2:$B$4985,A354)</f>
        <v>99.96</v>
      </c>
      <c r="D354" s="7" t="n">
        <f aca="false">SUMIFS(Data!$D$2:$D$4985,Data!$A$2:$A$4985,PriorWeek,Data!$B$2:$B$4985,A354)</f>
        <v>145.35</v>
      </c>
      <c r="E354" s="7" t="n">
        <f aca="false">C354-D354</f>
        <v>-45.39</v>
      </c>
      <c r="F354" s="15" t="b">
        <f aca="false">OR(C354&gt;=MinMover,D354&gt;=MinMover)</f>
        <v>0</v>
      </c>
      <c r="G354" s="0" t="str">
        <f aca="false">IF(AND(F354,E354&gt;0),COUNTIFS($F$2:$F$413,TRUE(),$E$2:$E$413,"&gt;"&amp;E354)+COUNTIFS($F$1:F353,TRUE(),$E$1:E353,E354)+1,"")</f>
        <v/>
      </c>
      <c r="H354" s="0" t="str">
        <f aca="false">IF(AND(F354,E354&lt;0),COUNTIFS($F$2:$F$413,TRUE(),$E$2:$E$413,"&lt;"&amp;E354)+COUNTIFS($F$1:F353,TRUE(),$E$1:E353,E354)+1,"")</f>
        <v/>
      </c>
    </row>
    <row r="355" customFormat="false" ht="15" hidden="false" customHeight="false" outlineLevel="0" collapsed="false">
      <c r="A355" s="0" t="s">
        <v>767</v>
      </c>
      <c r="B355" s="0" t="s">
        <v>768</v>
      </c>
      <c r="C355" s="7" t="n">
        <f aca="false">SUMIFS(Data!$D$2:$D$4985,Data!$A$2:$A$4985,SelectedWeek,Data!$B$2:$B$4985,A355)</f>
        <v>100</v>
      </c>
      <c r="D355" s="7" t="n">
        <f aca="false">SUMIFS(Data!$D$2:$D$4985,Data!$A$2:$A$4985,PriorWeek,Data!$B$2:$B$4985,A355)</f>
        <v>132.85</v>
      </c>
      <c r="E355" s="7" t="n">
        <f aca="false">C355-D355</f>
        <v>-32.85</v>
      </c>
      <c r="F355" s="15" t="b">
        <f aca="false">OR(C355&gt;=MinMover,D355&gt;=MinMover)</f>
        <v>0</v>
      </c>
      <c r="G355" s="0" t="str">
        <f aca="false">IF(AND(F355,E355&gt;0),COUNTIFS($F$2:$F$413,TRUE(),$E$2:$E$413,"&gt;"&amp;E355)+COUNTIFS($F$1:F354,TRUE(),$E$1:E354,E355)+1,"")</f>
        <v/>
      </c>
      <c r="H355" s="0" t="str">
        <f aca="false">IF(AND(F355,E355&lt;0),COUNTIFS($F$2:$F$413,TRUE(),$E$2:$E$413,"&lt;"&amp;E355)+COUNTIFS($F$1:F354,TRUE(),$E$1:E354,E355)+1,"")</f>
        <v/>
      </c>
    </row>
    <row r="356" customFormat="false" ht="15" hidden="false" customHeight="false" outlineLevel="0" collapsed="false">
      <c r="A356" s="0" t="s">
        <v>769</v>
      </c>
      <c r="B356" s="0" t="s">
        <v>770</v>
      </c>
      <c r="C356" s="7" t="n">
        <f aca="false">SUMIFS(Data!$D$2:$D$4985,Data!$A$2:$A$4985,SelectedWeek,Data!$B$2:$B$4985,A356)</f>
        <v>25</v>
      </c>
      <c r="D356" s="7" t="n">
        <f aca="false">SUMIFS(Data!$D$2:$D$4985,Data!$A$2:$A$4985,PriorWeek,Data!$B$2:$B$4985,A356)</f>
        <v>170.31</v>
      </c>
      <c r="E356" s="7" t="n">
        <f aca="false">C356-D356</f>
        <v>-145.31</v>
      </c>
      <c r="F356" s="15" t="b">
        <f aca="false">OR(C356&gt;=MinMover,D356&gt;=MinMover)</f>
        <v>0</v>
      </c>
      <c r="G356" s="0" t="str">
        <f aca="false">IF(AND(F356,E356&gt;0),COUNTIFS($F$2:$F$413,TRUE(),$E$2:$E$413,"&gt;"&amp;E356)+COUNTIFS($F$1:F355,TRUE(),$E$1:E355,E356)+1,"")</f>
        <v/>
      </c>
      <c r="H356" s="0" t="str">
        <f aca="false">IF(AND(F356,E356&lt;0),COUNTIFS($F$2:$F$413,TRUE(),$E$2:$E$413,"&lt;"&amp;E356)+COUNTIFS($F$1:F355,TRUE(),$E$1:E355,E356)+1,"")</f>
        <v/>
      </c>
    </row>
    <row r="357" customFormat="false" ht="15" hidden="false" customHeight="false" outlineLevel="0" collapsed="false">
      <c r="A357" s="0" t="s">
        <v>771</v>
      </c>
      <c r="B357" s="0" t="s">
        <v>772</v>
      </c>
      <c r="C357" s="7" t="n">
        <f aca="false">SUMIFS(Data!$D$2:$D$4985,Data!$A$2:$A$4985,SelectedWeek,Data!$B$2:$B$4985,A357)</f>
        <v>100</v>
      </c>
      <c r="D357" s="7" t="n">
        <f aca="false">SUMIFS(Data!$D$2:$D$4985,Data!$A$2:$A$4985,PriorWeek,Data!$B$2:$B$4985,A357)</f>
        <v>112.5</v>
      </c>
      <c r="E357" s="7" t="n">
        <f aca="false">C357-D357</f>
        <v>-12.5</v>
      </c>
      <c r="F357" s="15" t="b">
        <f aca="false">OR(C357&gt;=MinMover,D357&gt;=MinMover)</f>
        <v>0</v>
      </c>
      <c r="G357" s="0" t="str">
        <f aca="false">IF(AND(F357,E357&gt;0),COUNTIFS($F$2:$F$413,TRUE(),$E$2:$E$413,"&gt;"&amp;E357)+COUNTIFS($F$1:F356,TRUE(),$E$1:E356,E357)+1,"")</f>
        <v/>
      </c>
      <c r="H357" s="0" t="str">
        <f aca="false">IF(AND(F357,E357&lt;0),COUNTIFS($F$2:$F$413,TRUE(),$E$2:$E$413,"&lt;"&amp;E357)+COUNTIFS($F$1:F356,TRUE(),$E$1:E356,E357)+1,"")</f>
        <v/>
      </c>
    </row>
    <row r="358" customFormat="false" ht="15" hidden="false" customHeight="false" outlineLevel="0" collapsed="false">
      <c r="A358" s="0" t="s">
        <v>773</v>
      </c>
      <c r="B358" s="0" t="s">
        <v>774</v>
      </c>
      <c r="C358" s="7" t="n">
        <f aca="false">SUMIFS(Data!$D$2:$D$4985,Data!$A$2:$A$4985,SelectedWeek,Data!$B$2:$B$4985,A358)</f>
        <v>829.32</v>
      </c>
      <c r="D358" s="7" t="n">
        <f aca="false">SUMIFS(Data!$D$2:$D$4985,Data!$A$2:$A$4985,PriorWeek,Data!$B$2:$B$4985,A358)</f>
        <v>698.84</v>
      </c>
      <c r="E358" s="7" t="n">
        <f aca="false">C358-D358</f>
        <v>130.48</v>
      </c>
      <c r="F358" s="15" t="b">
        <f aca="false">OR(C358&gt;=MinMover,D358&gt;=MinMover)</f>
        <v>0</v>
      </c>
      <c r="G358" s="0" t="str">
        <f aca="false">IF(AND(F358,E358&gt;0),COUNTIFS($F$2:$F$413,TRUE(),$E$2:$E$413,"&gt;"&amp;E358)+COUNTIFS($F$1:F357,TRUE(),$E$1:E357,E358)+1,"")</f>
        <v/>
      </c>
      <c r="H358" s="0" t="str">
        <f aca="false">IF(AND(F358,E358&lt;0),COUNTIFS($F$2:$F$413,TRUE(),$E$2:$E$413,"&lt;"&amp;E358)+COUNTIFS($F$1:F357,TRUE(),$E$1:E357,E358)+1,"")</f>
        <v/>
      </c>
    </row>
    <row r="359" customFormat="false" ht="15" hidden="false" customHeight="false" outlineLevel="0" collapsed="false">
      <c r="A359" s="0" t="s">
        <v>775</v>
      </c>
      <c r="B359" s="0" t="s">
        <v>776</v>
      </c>
      <c r="C359" s="7" t="n">
        <f aca="false">SUMIFS(Data!$D$2:$D$4985,Data!$A$2:$A$4985,SelectedWeek,Data!$B$2:$B$4985,A359)</f>
        <v>425.29</v>
      </c>
      <c r="D359" s="7" t="n">
        <f aca="false">SUMIFS(Data!$D$2:$D$4985,Data!$A$2:$A$4985,PriorWeek,Data!$B$2:$B$4985,A359)</f>
        <v>341.58</v>
      </c>
      <c r="E359" s="7" t="n">
        <f aca="false">C359-D359</f>
        <v>83.71</v>
      </c>
      <c r="F359" s="15" t="b">
        <f aca="false">OR(C359&gt;=MinMover,D359&gt;=MinMover)</f>
        <v>0</v>
      </c>
      <c r="G359" s="0" t="str">
        <f aca="false">IF(AND(F359,E359&gt;0),COUNTIFS($F$2:$F$413,TRUE(),$E$2:$E$413,"&gt;"&amp;E359)+COUNTIFS($F$1:F358,TRUE(),$E$1:E358,E359)+1,"")</f>
        <v/>
      </c>
      <c r="H359" s="0" t="str">
        <f aca="false">IF(AND(F359,E359&lt;0),COUNTIFS($F$2:$F$413,TRUE(),$E$2:$E$413,"&lt;"&amp;E359)+COUNTIFS($F$1:F358,TRUE(),$E$1:E358,E359)+1,"")</f>
        <v/>
      </c>
    </row>
    <row r="360" customFormat="false" ht="15" hidden="false" customHeight="false" outlineLevel="0" collapsed="false">
      <c r="A360" s="0" t="s">
        <v>777</v>
      </c>
      <c r="B360" s="0" t="s">
        <v>778</v>
      </c>
      <c r="C360" s="7" t="n">
        <f aca="false">SUMIFS(Data!$D$2:$D$4985,Data!$A$2:$A$4985,SelectedWeek,Data!$B$2:$B$4985,A360)</f>
        <v>521.31</v>
      </c>
      <c r="D360" s="7" t="n">
        <f aca="false">SUMIFS(Data!$D$2:$D$4985,Data!$A$2:$A$4985,PriorWeek,Data!$B$2:$B$4985,A360)</f>
        <v>404.1</v>
      </c>
      <c r="E360" s="7" t="n">
        <f aca="false">C360-D360</f>
        <v>117.21</v>
      </c>
      <c r="F360" s="15" t="b">
        <f aca="false">OR(C360&gt;=MinMover,D360&gt;=MinMover)</f>
        <v>0</v>
      </c>
      <c r="G360" s="0" t="str">
        <f aca="false">IF(AND(F360,E360&gt;0),COUNTIFS($F$2:$F$413,TRUE(),$E$2:$E$413,"&gt;"&amp;E360)+COUNTIFS($F$1:F359,TRUE(),$E$1:E359,E360)+1,"")</f>
        <v/>
      </c>
      <c r="H360" s="0" t="str">
        <f aca="false">IF(AND(F360,E360&lt;0),COUNTIFS($F$2:$F$413,TRUE(),$E$2:$E$413,"&lt;"&amp;E360)+COUNTIFS($F$1:F359,TRUE(),$E$1:E359,E360)+1,"")</f>
        <v/>
      </c>
    </row>
    <row r="361" customFormat="false" ht="15" hidden="false" customHeight="false" outlineLevel="0" collapsed="false">
      <c r="A361" s="0" t="s">
        <v>779</v>
      </c>
      <c r="B361" s="0" t="s">
        <v>780</v>
      </c>
      <c r="C361" s="7" t="n">
        <f aca="false">SUMIFS(Data!$D$2:$D$4985,Data!$A$2:$A$4985,SelectedWeek,Data!$B$2:$B$4985,A361)</f>
        <v>1070.73</v>
      </c>
      <c r="D361" s="7" t="n">
        <f aca="false">SUMIFS(Data!$D$2:$D$4985,Data!$A$2:$A$4985,PriorWeek,Data!$B$2:$B$4985,A361)</f>
        <v>1087.42</v>
      </c>
      <c r="E361" s="7" t="n">
        <f aca="false">C361-D361</f>
        <v>-16.6900000000001</v>
      </c>
      <c r="F361" s="15" t="b">
        <f aca="false">OR(C361&gt;=MinMover,D361&gt;=MinMover)</f>
        <v>1</v>
      </c>
      <c r="G361" s="0" t="str">
        <f aca="false">IF(AND(F361,E361&gt;0),COUNTIFS($F$2:$F$413,TRUE(),$E$2:$E$413,"&gt;"&amp;E361)+COUNTIFS($F$1:F360,TRUE(),$E$1:E360,E361)+1,"")</f>
        <v/>
      </c>
      <c r="H361" s="0" t="n">
        <f aca="false">IF(AND(F361,E361&lt;0),COUNTIFS($F$2:$F$413,TRUE(),$E$2:$E$413,"&lt;"&amp;E361)+COUNTIFS($F$1:F360,TRUE(),$E$1:E360,E361)+1,"")</f>
        <v>21</v>
      </c>
    </row>
    <row r="362" customFormat="false" ht="15" hidden="false" customHeight="false" outlineLevel="0" collapsed="false">
      <c r="A362" s="0" t="s">
        <v>781</v>
      </c>
      <c r="B362" s="0" t="s">
        <v>782</v>
      </c>
      <c r="C362" s="7" t="n">
        <f aca="false">SUMIFS(Data!$D$2:$D$4985,Data!$A$2:$A$4985,SelectedWeek,Data!$B$2:$B$4985,A362)</f>
        <v>3406.58</v>
      </c>
      <c r="D362" s="7" t="n">
        <f aca="false">SUMIFS(Data!$D$2:$D$4985,Data!$A$2:$A$4985,PriorWeek,Data!$B$2:$B$4985,A362)</f>
        <v>642.48</v>
      </c>
      <c r="E362" s="7" t="n">
        <f aca="false">C362-D362</f>
        <v>2764.1</v>
      </c>
      <c r="F362" s="15" t="b">
        <f aca="false">OR(C362&gt;=MinMover,D362&gt;=MinMover)</f>
        <v>1</v>
      </c>
      <c r="G362" s="0" t="n">
        <f aca="false">IF(AND(F362,E362&gt;0),COUNTIFS($F$2:$F$413,TRUE(),$E$2:$E$413,"&gt;"&amp;E362)+COUNTIFS($F$1:F361,TRUE(),$E$1:E361,E362)+1,"")</f>
        <v>2</v>
      </c>
      <c r="H362" s="0" t="str">
        <f aca="false">IF(AND(F362,E362&lt;0),COUNTIFS($F$2:$F$413,TRUE(),$E$2:$E$413,"&lt;"&amp;E362)+COUNTIFS($F$1:F361,TRUE(),$E$1:E361,E362)+1,"")</f>
        <v/>
      </c>
    </row>
    <row r="363" customFormat="false" ht="15" hidden="false" customHeight="false" outlineLevel="0" collapsed="false">
      <c r="A363" s="0" t="s">
        <v>783</v>
      </c>
      <c r="B363" s="0" t="s">
        <v>784</v>
      </c>
      <c r="C363" s="7" t="n">
        <f aca="false">SUMIFS(Data!$D$2:$D$4985,Data!$A$2:$A$4985,SelectedWeek,Data!$B$2:$B$4985,A363)</f>
        <v>479.35</v>
      </c>
      <c r="D363" s="7" t="n">
        <f aca="false">SUMIFS(Data!$D$2:$D$4985,Data!$A$2:$A$4985,PriorWeek,Data!$B$2:$B$4985,A363)</f>
        <v>877.43</v>
      </c>
      <c r="E363" s="7" t="n">
        <f aca="false">C363-D363</f>
        <v>-398.08</v>
      </c>
      <c r="F363" s="15" t="b">
        <f aca="false">OR(C363&gt;=MinMover,D363&gt;=MinMover)</f>
        <v>0</v>
      </c>
      <c r="G363" s="0" t="str">
        <f aca="false">IF(AND(F363,E363&gt;0),COUNTIFS($F$2:$F$413,TRUE(),$E$2:$E$413,"&gt;"&amp;E363)+COUNTIFS($F$1:F362,TRUE(),$E$1:E362,E363)+1,"")</f>
        <v/>
      </c>
      <c r="H363" s="0" t="str">
        <f aca="false">IF(AND(F363,E363&lt;0),COUNTIFS($F$2:$F$413,TRUE(),$E$2:$E$413,"&lt;"&amp;E363)+COUNTIFS($F$1:F362,TRUE(),$E$1:E362,E363)+1,"")</f>
        <v/>
      </c>
    </row>
    <row r="364" customFormat="false" ht="15" hidden="false" customHeight="false" outlineLevel="0" collapsed="false">
      <c r="A364" s="0" t="s">
        <v>785</v>
      </c>
      <c r="B364" s="0" t="s">
        <v>786</v>
      </c>
      <c r="C364" s="7" t="n">
        <f aca="false">SUMIFS(Data!$D$2:$D$4985,Data!$A$2:$A$4985,SelectedWeek,Data!$B$2:$B$4985,A364)</f>
        <v>611.79</v>
      </c>
      <c r="D364" s="7" t="n">
        <f aca="false">SUMIFS(Data!$D$2:$D$4985,Data!$A$2:$A$4985,PriorWeek,Data!$B$2:$B$4985,A364)</f>
        <v>602.69</v>
      </c>
      <c r="E364" s="7" t="n">
        <f aca="false">C364-D364</f>
        <v>9.09999999999991</v>
      </c>
      <c r="F364" s="15" t="b">
        <f aca="false">OR(C364&gt;=MinMover,D364&gt;=MinMover)</f>
        <v>0</v>
      </c>
      <c r="G364" s="0" t="str">
        <f aca="false">IF(AND(F364,E364&gt;0),COUNTIFS($F$2:$F$413,TRUE(),$E$2:$E$413,"&gt;"&amp;E364)+COUNTIFS($F$1:F363,TRUE(),$E$1:E363,E364)+1,"")</f>
        <v/>
      </c>
      <c r="H364" s="0" t="str">
        <f aca="false">IF(AND(F364,E364&lt;0),COUNTIFS($F$2:$F$413,TRUE(),$E$2:$E$413,"&lt;"&amp;E364)+COUNTIFS($F$1:F363,TRUE(),$E$1:E363,E364)+1,"")</f>
        <v/>
      </c>
    </row>
    <row r="365" customFormat="false" ht="15" hidden="false" customHeight="false" outlineLevel="0" collapsed="false">
      <c r="A365" s="0" t="s">
        <v>787</v>
      </c>
      <c r="B365" s="0" t="s">
        <v>788</v>
      </c>
      <c r="C365" s="7" t="n">
        <f aca="false">SUMIFS(Data!$D$2:$D$4985,Data!$A$2:$A$4985,SelectedWeek,Data!$B$2:$B$4985,A365)</f>
        <v>633.82</v>
      </c>
      <c r="D365" s="7" t="n">
        <f aca="false">SUMIFS(Data!$D$2:$D$4985,Data!$A$2:$A$4985,PriorWeek,Data!$B$2:$B$4985,A365)</f>
        <v>757.37</v>
      </c>
      <c r="E365" s="7" t="n">
        <f aca="false">C365-D365</f>
        <v>-123.55</v>
      </c>
      <c r="F365" s="15" t="b">
        <f aca="false">OR(C365&gt;=MinMover,D365&gt;=MinMover)</f>
        <v>0</v>
      </c>
      <c r="G365" s="0" t="str">
        <f aca="false">IF(AND(F365,E365&gt;0),COUNTIFS($F$2:$F$413,TRUE(),$E$2:$E$413,"&gt;"&amp;E365)+COUNTIFS($F$1:F364,TRUE(),$E$1:E364,E365)+1,"")</f>
        <v/>
      </c>
      <c r="H365" s="0" t="str">
        <f aca="false">IF(AND(F365,E365&lt;0),COUNTIFS($F$2:$F$413,TRUE(),$E$2:$E$413,"&lt;"&amp;E365)+COUNTIFS($F$1:F364,TRUE(),$E$1:E364,E365)+1,"")</f>
        <v/>
      </c>
    </row>
    <row r="366" customFormat="false" ht="15" hidden="false" customHeight="false" outlineLevel="0" collapsed="false">
      <c r="A366" s="0" t="s">
        <v>789</v>
      </c>
      <c r="B366" s="0" t="s">
        <v>790</v>
      </c>
      <c r="C366" s="7" t="n">
        <f aca="false">SUMIFS(Data!$D$2:$D$4985,Data!$A$2:$A$4985,SelectedWeek,Data!$B$2:$B$4985,A366)</f>
        <v>735.83</v>
      </c>
      <c r="D366" s="7" t="n">
        <f aca="false">SUMIFS(Data!$D$2:$D$4985,Data!$A$2:$A$4985,PriorWeek,Data!$B$2:$B$4985,A366)</f>
        <v>2152.79</v>
      </c>
      <c r="E366" s="7" t="n">
        <f aca="false">C366-D366</f>
        <v>-1416.96</v>
      </c>
      <c r="F366" s="15" t="b">
        <f aca="false">OR(C366&gt;=MinMover,D366&gt;=MinMover)</f>
        <v>1</v>
      </c>
      <c r="G366" s="0" t="str">
        <f aca="false">IF(AND(F366,E366&gt;0),COUNTIFS($F$2:$F$413,TRUE(),$E$2:$E$413,"&gt;"&amp;E366)+COUNTIFS($F$1:F365,TRUE(),$E$1:E365,E366)+1,"")</f>
        <v/>
      </c>
      <c r="H366" s="0" t="n">
        <f aca="false">IF(AND(F366,E366&lt;0),COUNTIFS($F$2:$F$413,TRUE(),$E$2:$E$413,"&lt;"&amp;E366)+COUNTIFS($F$1:F365,TRUE(),$E$1:E365,E366)+1,"")</f>
        <v>4</v>
      </c>
    </row>
    <row r="367" customFormat="false" ht="15" hidden="false" customHeight="false" outlineLevel="0" collapsed="false">
      <c r="A367" s="0" t="s">
        <v>791</v>
      </c>
      <c r="B367" s="0" t="s">
        <v>792</v>
      </c>
      <c r="C367" s="7" t="n">
        <f aca="false">SUMIFS(Data!$D$2:$D$4985,Data!$A$2:$A$4985,SelectedWeek,Data!$B$2:$B$4985,A367)</f>
        <v>113.37</v>
      </c>
      <c r="D367" s="7" t="n">
        <f aca="false">SUMIFS(Data!$D$2:$D$4985,Data!$A$2:$A$4985,PriorWeek,Data!$B$2:$B$4985,A367)</f>
        <v>114.79</v>
      </c>
      <c r="E367" s="7" t="n">
        <f aca="false">C367-D367</f>
        <v>-1.42</v>
      </c>
      <c r="F367" s="15" t="b">
        <f aca="false">OR(C367&gt;=MinMover,D367&gt;=MinMover)</f>
        <v>0</v>
      </c>
      <c r="G367" s="0" t="str">
        <f aca="false">IF(AND(F367,E367&gt;0),COUNTIFS($F$2:$F$413,TRUE(),$E$2:$E$413,"&gt;"&amp;E367)+COUNTIFS($F$1:F366,TRUE(),$E$1:E366,E367)+1,"")</f>
        <v/>
      </c>
      <c r="H367" s="0" t="str">
        <f aca="false">IF(AND(F367,E367&lt;0),COUNTIFS($F$2:$F$413,TRUE(),$E$2:$E$413,"&lt;"&amp;E367)+COUNTIFS($F$1:F366,TRUE(),$E$1:E366,E367)+1,"")</f>
        <v/>
      </c>
    </row>
    <row r="368" customFormat="false" ht="15" hidden="false" customHeight="false" outlineLevel="0" collapsed="false">
      <c r="A368" s="0" t="s">
        <v>793</v>
      </c>
      <c r="B368" s="0" t="s">
        <v>794</v>
      </c>
      <c r="C368" s="7" t="n">
        <f aca="false">SUMIFS(Data!$D$2:$D$4985,Data!$A$2:$A$4985,SelectedWeek,Data!$B$2:$B$4985,A368)</f>
        <v>52.3</v>
      </c>
      <c r="D368" s="7" t="n">
        <f aca="false">SUMIFS(Data!$D$2:$D$4985,Data!$A$2:$A$4985,PriorWeek,Data!$B$2:$B$4985,A368)</f>
        <v>41.25</v>
      </c>
      <c r="E368" s="7" t="n">
        <f aca="false">C368-D368</f>
        <v>11.05</v>
      </c>
      <c r="F368" s="15" t="b">
        <f aca="false">OR(C368&gt;=MinMover,D368&gt;=MinMover)</f>
        <v>0</v>
      </c>
      <c r="G368" s="0" t="str">
        <f aca="false">IF(AND(F368,E368&gt;0),COUNTIFS($F$2:$F$413,TRUE(),$E$2:$E$413,"&gt;"&amp;E368)+COUNTIFS($F$1:F367,TRUE(),$E$1:E367,E368)+1,"")</f>
        <v/>
      </c>
      <c r="H368" s="0" t="str">
        <f aca="false">IF(AND(F368,E368&lt;0),COUNTIFS($F$2:$F$413,TRUE(),$E$2:$E$413,"&lt;"&amp;E368)+COUNTIFS($F$1:F367,TRUE(),$E$1:E367,E368)+1,"")</f>
        <v/>
      </c>
    </row>
    <row r="369" customFormat="false" ht="15" hidden="false" customHeight="false" outlineLevel="0" collapsed="false">
      <c r="A369" s="0" t="s">
        <v>795</v>
      </c>
      <c r="B369" s="0" t="s">
        <v>796</v>
      </c>
      <c r="C369" s="7" t="n">
        <f aca="false">SUMIFS(Data!$D$2:$D$4985,Data!$A$2:$A$4985,SelectedWeek,Data!$B$2:$B$4985,A369)</f>
        <v>65.29</v>
      </c>
      <c r="D369" s="7" t="n">
        <f aca="false">SUMIFS(Data!$D$2:$D$4985,Data!$A$2:$A$4985,PriorWeek,Data!$B$2:$B$4985,A369)</f>
        <v>123.04</v>
      </c>
      <c r="E369" s="7" t="n">
        <f aca="false">C369-D369</f>
        <v>-57.75</v>
      </c>
      <c r="F369" s="15" t="b">
        <f aca="false">OR(C369&gt;=MinMover,D369&gt;=MinMover)</f>
        <v>0</v>
      </c>
      <c r="G369" s="0" t="str">
        <f aca="false">IF(AND(F369,E369&gt;0),COUNTIFS($F$2:$F$413,TRUE(),$E$2:$E$413,"&gt;"&amp;E369)+COUNTIFS($F$1:F368,TRUE(),$E$1:E368,E369)+1,"")</f>
        <v/>
      </c>
      <c r="H369" s="0" t="str">
        <f aca="false">IF(AND(F369,E369&lt;0),COUNTIFS($F$2:$F$413,TRUE(),$E$2:$E$413,"&lt;"&amp;E369)+COUNTIFS($F$1:F368,TRUE(),$E$1:E368,E369)+1,"")</f>
        <v/>
      </c>
    </row>
    <row r="370" customFormat="false" ht="15" hidden="false" customHeight="false" outlineLevel="0" collapsed="false">
      <c r="A370" s="0" t="s">
        <v>797</v>
      </c>
      <c r="B370" s="0" t="s">
        <v>798</v>
      </c>
      <c r="C370" s="7" t="n">
        <f aca="false">SUMIFS(Data!$D$2:$D$4985,Data!$A$2:$A$4985,SelectedWeek,Data!$B$2:$B$4985,A370)</f>
        <v>327.41</v>
      </c>
      <c r="D370" s="7" t="n">
        <f aca="false">SUMIFS(Data!$D$2:$D$4985,Data!$A$2:$A$4985,PriorWeek,Data!$B$2:$B$4985,A370)</f>
        <v>738.16</v>
      </c>
      <c r="E370" s="7" t="n">
        <f aca="false">C370-D370</f>
        <v>-410.75</v>
      </c>
      <c r="F370" s="15" t="b">
        <f aca="false">OR(C370&gt;=MinMover,D370&gt;=MinMover)</f>
        <v>0</v>
      </c>
      <c r="G370" s="0" t="str">
        <f aca="false">IF(AND(F370,E370&gt;0),COUNTIFS($F$2:$F$413,TRUE(),$E$2:$E$413,"&gt;"&amp;E370)+COUNTIFS($F$1:F369,TRUE(),$E$1:E369,E370)+1,"")</f>
        <v/>
      </c>
      <c r="H370" s="0" t="str">
        <f aca="false">IF(AND(F370,E370&lt;0),COUNTIFS($F$2:$F$413,TRUE(),$E$2:$E$413,"&lt;"&amp;E370)+COUNTIFS($F$1:F369,TRUE(),$E$1:E369,E370)+1,"")</f>
        <v/>
      </c>
    </row>
    <row r="371" customFormat="false" ht="15" hidden="false" customHeight="false" outlineLevel="0" collapsed="false">
      <c r="A371" s="0" t="s">
        <v>799</v>
      </c>
      <c r="B371" s="0" t="s">
        <v>800</v>
      </c>
      <c r="C371" s="7" t="n">
        <f aca="false">SUMIFS(Data!$D$2:$D$4985,Data!$A$2:$A$4985,SelectedWeek,Data!$B$2:$B$4985,A371)</f>
        <v>103.8</v>
      </c>
      <c r="D371" s="7" t="n">
        <f aca="false">SUMIFS(Data!$D$2:$D$4985,Data!$A$2:$A$4985,PriorWeek,Data!$B$2:$B$4985,A371)</f>
        <v>534.51</v>
      </c>
      <c r="E371" s="7" t="n">
        <f aca="false">C371-D371</f>
        <v>-430.71</v>
      </c>
      <c r="F371" s="15" t="b">
        <f aca="false">OR(C371&gt;=MinMover,D371&gt;=MinMover)</f>
        <v>0</v>
      </c>
      <c r="G371" s="0" t="str">
        <f aca="false">IF(AND(F371,E371&gt;0),COUNTIFS($F$2:$F$413,TRUE(),$E$2:$E$413,"&gt;"&amp;E371)+COUNTIFS($F$1:F370,TRUE(),$E$1:E370,E371)+1,"")</f>
        <v/>
      </c>
      <c r="H371" s="0" t="str">
        <f aca="false">IF(AND(F371,E371&lt;0),COUNTIFS($F$2:$F$413,TRUE(),$E$2:$E$413,"&lt;"&amp;E371)+COUNTIFS($F$1:F370,TRUE(),$E$1:E370,E371)+1,"")</f>
        <v/>
      </c>
    </row>
    <row r="372" customFormat="false" ht="15" hidden="false" customHeight="false" outlineLevel="0" collapsed="false">
      <c r="A372" s="0" t="s">
        <v>801</v>
      </c>
      <c r="B372" s="0" t="s">
        <v>802</v>
      </c>
      <c r="C372" s="7" t="n">
        <f aca="false">SUMIFS(Data!$D$2:$D$4985,Data!$A$2:$A$4985,SelectedWeek,Data!$B$2:$B$4985,A372)</f>
        <v>193.84</v>
      </c>
      <c r="D372" s="7" t="n">
        <f aca="false">SUMIFS(Data!$D$2:$D$4985,Data!$A$2:$A$4985,PriorWeek,Data!$B$2:$B$4985,A372)</f>
        <v>657.6</v>
      </c>
      <c r="E372" s="7" t="n">
        <f aca="false">C372-D372</f>
        <v>-463.76</v>
      </c>
      <c r="F372" s="15" t="b">
        <f aca="false">OR(C372&gt;=MinMover,D372&gt;=MinMover)</f>
        <v>0</v>
      </c>
      <c r="G372" s="0" t="str">
        <f aca="false">IF(AND(F372,E372&gt;0),COUNTIFS($F$2:$F$413,TRUE(),$E$2:$E$413,"&gt;"&amp;E372)+COUNTIFS($F$1:F371,TRUE(),$E$1:E371,E372)+1,"")</f>
        <v/>
      </c>
      <c r="H372" s="0" t="str">
        <f aca="false">IF(AND(F372,E372&lt;0),COUNTIFS($F$2:$F$413,TRUE(),$E$2:$E$413,"&lt;"&amp;E372)+COUNTIFS($F$1:F371,TRUE(),$E$1:E371,E372)+1,"")</f>
        <v/>
      </c>
    </row>
    <row r="373" customFormat="false" ht="15" hidden="false" customHeight="false" outlineLevel="0" collapsed="false">
      <c r="A373" s="0" t="s">
        <v>803</v>
      </c>
      <c r="B373" s="0" t="s">
        <v>804</v>
      </c>
      <c r="C373" s="7" t="n">
        <f aca="false">SUMIFS(Data!$D$2:$D$4985,Data!$A$2:$A$4985,SelectedWeek,Data!$B$2:$B$4985,A373)</f>
        <v>263.93</v>
      </c>
      <c r="D373" s="7" t="n">
        <f aca="false">SUMIFS(Data!$D$2:$D$4985,Data!$A$2:$A$4985,PriorWeek,Data!$B$2:$B$4985,A373)</f>
        <v>458.25</v>
      </c>
      <c r="E373" s="7" t="n">
        <f aca="false">C373-D373</f>
        <v>-194.32</v>
      </c>
      <c r="F373" s="15" t="b">
        <f aca="false">OR(C373&gt;=MinMover,D373&gt;=MinMover)</f>
        <v>0</v>
      </c>
      <c r="G373" s="0" t="str">
        <f aca="false">IF(AND(F373,E373&gt;0),COUNTIFS($F$2:$F$413,TRUE(),$E$2:$E$413,"&gt;"&amp;E373)+COUNTIFS($F$1:F372,TRUE(),$E$1:E372,E373)+1,"")</f>
        <v/>
      </c>
      <c r="H373" s="0" t="str">
        <f aca="false">IF(AND(F373,E373&lt;0),COUNTIFS($F$2:$F$413,TRUE(),$E$2:$E$413,"&lt;"&amp;E373)+COUNTIFS($F$1:F372,TRUE(),$E$1:E372,E373)+1,"")</f>
        <v/>
      </c>
    </row>
    <row r="374" customFormat="false" ht="15" hidden="false" customHeight="false" outlineLevel="0" collapsed="false">
      <c r="A374" s="0" t="s">
        <v>805</v>
      </c>
      <c r="B374" s="0" t="s">
        <v>806</v>
      </c>
      <c r="C374" s="7" t="n">
        <f aca="false">SUMIFS(Data!$D$2:$D$4985,Data!$A$2:$A$4985,SelectedWeek,Data!$B$2:$B$4985,A374)</f>
        <v>586.35</v>
      </c>
      <c r="D374" s="7" t="n">
        <f aca="false">SUMIFS(Data!$D$2:$D$4985,Data!$A$2:$A$4985,PriorWeek,Data!$B$2:$B$4985,A374)</f>
        <v>760.81</v>
      </c>
      <c r="E374" s="7" t="n">
        <f aca="false">C374-D374</f>
        <v>-174.46</v>
      </c>
      <c r="F374" s="15" t="b">
        <f aca="false">OR(C374&gt;=MinMover,D374&gt;=MinMover)</f>
        <v>0</v>
      </c>
      <c r="G374" s="0" t="str">
        <f aca="false">IF(AND(F374,E374&gt;0),COUNTIFS($F$2:$F$413,TRUE(),$E$2:$E$413,"&gt;"&amp;E374)+COUNTIFS($F$1:F373,TRUE(),$E$1:E373,E374)+1,"")</f>
        <v/>
      </c>
      <c r="H374" s="0" t="str">
        <f aca="false">IF(AND(F374,E374&lt;0),COUNTIFS($F$2:$F$413,TRUE(),$E$2:$E$413,"&lt;"&amp;E374)+COUNTIFS($F$1:F373,TRUE(),$E$1:E373,E374)+1,"")</f>
        <v/>
      </c>
    </row>
    <row r="375" customFormat="false" ht="15" hidden="false" customHeight="false" outlineLevel="0" collapsed="false">
      <c r="A375" s="0" t="s">
        <v>807</v>
      </c>
      <c r="B375" s="0" t="s">
        <v>808</v>
      </c>
      <c r="C375" s="7" t="n">
        <f aca="false">SUMIFS(Data!$D$2:$D$4985,Data!$A$2:$A$4985,SelectedWeek,Data!$B$2:$B$4985,A375)</f>
        <v>8.25</v>
      </c>
      <c r="D375" s="7" t="n">
        <f aca="false">SUMIFS(Data!$D$2:$D$4985,Data!$A$2:$A$4985,PriorWeek,Data!$B$2:$B$4985,A375)</f>
        <v>24.75</v>
      </c>
      <c r="E375" s="7" t="n">
        <f aca="false">C375-D375</f>
        <v>-16.5</v>
      </c>
      <c r="F375" s="15" t="b">
        <f aca="false">OR(C375&gt;=MinMover,D375&gt;=MinMover)</f>
        <v>0</v>
      </c>
      <c r="G375" s="0" t="str">
        <f aca="false">IF(AND(F375,E375&gt;0),COUNTIFS($F$2:$F$413,TRUE(),$E$2:$E$413,"&gt;"&amp;E375)+COUNTIFS($F$1:F374,TRUE(),$E$1:E374,E375)+1,"")</f>
        <v/>
      </c>
      <c r="H375" s="0" t="str">
        <f aca="false">IF(AND(F375,E375&lt;0),COUNTIFS($F$2:$F$413,TRUE(),$E$2:$E$413,"&lt;"&amp;E375)+COUNTIFS($F$1:F374,TRUE(),$E$1:E374,E375)+1,"")</f>
        <v/>
      </c>
    </row>
    <row r="376" customFormat="false" ht="15" hidden="false" customHeight="false" outlineLevel="0" collapsed="false">
      <c r="A376" s="0" t="s">
        <v>809</v>
      </c>
      <c r="B376" s="0" t="s">
        <v>810</v>
      </c>
      <c r="C376" s="7" t="n">
        <f aca="false">SUMIFS(Data!$D$2:$D$4985,Data!$A$2:$A$4985,SelectedWeek,Data!$B$2:$B$4985,A376)</f>
        <v>173.92</v>
      </c>
      <c r="D376" s="7" t="n">
        <f aca="false">SUMIFS(Data!$D$2:$D$4985,Data!$A$2:$A$4985,PriorWeek,Data!$B$2:$B$4985,A376)</f>
        <v>889.18</v>
      </c>
      <c r="E376" s="7" t="n">
        <f aca="false">C376-D376</f>
        <v>-715.26</v>
      </c>
      <c r="F376" s="15" t="b">
        <f aca="false">OR(C376&gt;=MinMover,D376&gt;=MinMover)</f>
        <v>0</v>
      </c>
      <c r="G376" s="0" t="str">
        <f aca="false">IF(AND(F376,E376&gt;0),COUNTIFS($F$2:$F$413,TRUE(),$E$2:$E$413,"&gt;"&amp;E376)+COUNTIFS($F$1:F375,TRUE(),$E$1:E375,E376)+1,"")</f>
        <v/>
      </c>
      <c r="H376" s="0" t="str">
        <f aca="false">IF(AND(F376,E376&lt;0),COUNTIFS($F$2:$F$413,TRUE(),$E$2:$E$413,"&lt;"&amp;E376)+COUNTIFS($F$1:F375,TRUE(),$E$1:E375,E376)+1,"")</f>
        <v/>
      </c>
    </row>
    <row r="377" customFormat="false" ht="15" hidden="false" customHeight="false" outlineLevel="0" collapsed="false">
      <c r="A377" s="0" t="s">
        <v>811</v>
      </c>
      <c r="B377" s="0" t="s">
        <v>812</v>
      </c>
      <c r="C377" s="7" t="n">
        <f aca="false">SUMIFS(Data!$D$2:$D$4985,Data!$A$2:$A$4985,SelectedWeek,Data!$B$2:$B$4985,A377)</f>
        <v>257.8</v>
      </c>
      <c r="D377" s="7" t="n">
        <f aca="false">SUMIFS(Data!$D$2:$D$4985,Data!$A$2:$A$4985,PriorWeek,Data!$B$2:$B$4985,A377)</f>
        <v>5.85</v>
      </c>
      <c r="E377" s="7" t="n">
        <f aca="false">C377-D377</f>
        <v>251.95</v>
      </c>
      <c r="F377" s="15" t="b">
        <f aca="false">OR(C377&gt;=MinMover,D377&gt;=MinMover)</f>
        <v>0</v>
      </c>
      <c r="G377" s="0" t="str">
        <f aca="false">IF(AND(F377,E377&gt;0),COUNTIFS($F$2:$F$413,TRUE(),$E$2:$E$413,"&gt;"&amp;E377)+COUNTIFS($F$1:F376,TRUE(),$E$1:E376,E377)+1,"")</f>
        <v/>
      </c>
      <c r="H377" s="0" t="str">
        <f aca="false">IF(AND(F377,E377&lt;0),COUNTIFS($F$2:$F$413,TRUE(),$E$2:$E$413,"&lt;"&amp;E377)+COUNTIFS($F$1:F376,TRUE(),$E$1:E376,E377)+1,"")</f>
        <v/>
      </c>
    </row>
    <row r="378" customFormat="false" ht="15" hidden="false" customHeight="false" outlineLevel="0" collapsed="false">
      <c r="A378" s="0" t="s">
        <v>813</v>
      </c>
      <c r="B378" s="0" t="s">
        <v>814</v>
      </c>
      <c r="C378" s="7" t="n">
        <f aca="false">SUMIFS(Data!$D$2:$D$4985,Data!$A$2:$A$4985,SelectedWeek,Data!$B$2:$B$4985,A378)</f>
        <v>981.07</v>
      </c>
      <c r="D378" s="7" t="n">
        <f aca="false">SUMIFS(Data!$D$2:$D$4985,Data!$A$2:$A$4985,PriorWeek,Data!$B$2:$B$4985,A378)</f>
        <v>1819.62</v>
      </c>
      <c r="E378" s="7" t="n">
        <f aca="false">C378-D378</f>
        <v>-838.55</v>
      </c>
      <c r="F378" s="15" t="b">
        <f aca="false">OR(C378&gt;=MinMover,D378&gt;=MinMover)</f>
        <v>1</v>
      </c>
      <c r="G378" s="0" t="str">
        <f aca="false">IF(AND(F378,E378&gt;0),COUNTIFS($F$2:$F$413,TRUE(),$E$2:$E$413,"&gt;"&amp;E378)+COUNTIFS($F$1:F377,TRUE(),$E$1:E377,E378)+1,"")</f>
        <v/>
      </c>
      <c r="H378" s="0" t="n">
        <f aca="false">IF(AND(F378,E378&lt;0),COUNTIFS($F$2:$F$413,TRUE(),$E$2:$E$413,"&lt;"&amp;E378)+COUNTIFS($F$1:F377,TRUE(),$E$1:E377,E378)+1,"")</f>
        <v>9</v>
      </c>
    </row>
    <row r="379" customFormat="false" ht="15" hidden="false" customHeight="false" outlineLevel="0" collapsed="false">
      <c r="A379" s="0" t="s">
        <v>815</v>
      </c>
      <c r="B379" s="0" t="s">
        <v>816</v>
      </c>
      <c r="C379" s="7" t="n">
        <f aca="false">SUMIFS(Data!$D$2:$D$4985,Data!$A$2:$A$4985,SelectedWeek,Data!$B$2:$B$4985,A379)</f>
        <v>1717.92</v>
      </c>
      <c r="D379" s="7" t="n">
        <f aca="false">SUMIFS(Data!$D$2:$D$4985,Data!$A$2:$A$4985,PriorWeek,Data!$B$2:$B$4985,A379)</f>
        <v>4960.25</v>
      </c>
      <c r="E379" s="7" t="n">
        <f aca="false">C379-D379</f>
        <v>-3242.33</v>
      </c>
      <c r="F379" s="15" t="b">
        <f aca="false">OR(C379&gt;=MinMover,D379&gt;=MinMover)</f>
        <v>1</v>
      </c>
      <c r="G379" s="0" t="str">
        <f aca="false">IF(AND(F379,E379&gt;0),COUNTIFS($F$2:$F$413,TRUE(),$E$2:$E$413,"&gt;"&amp;E379)+COUNTIFS($F$1:F378,TRUE(),$E$1:E378,E379)+1,"")</f>
        <v/>
      </c>
      <c r="H379" s="0" t="n">
        <f aca="false">IF(AND(F379,E379&lt;0),COUNTIFS($F$2:$F$413,TRUE(),$E$2:$E$413,"&lt;"&amp;E379)+COUNTIFS($F$1:F378,TRUE(),$E$1:E378,E379)+1,"")</f>
        <v>1</v>
      </c>
    </row>
    <row r="380" customFormat="false" ht="15" hidden="false" customHeight="false" outlineLevel="0" collapsed="false">
      <c r="A380" s="0" t="s">
        <v>817</v>
      </c>
      <c r="B380" s="0" t="s">
        <v>818</v>
      </c>
      <c r="C380" s="7" t="n">
        <f aca="false">SUMIFS(Data!$D$2:$D$4985,Data!$A$2:$A$4985,SelectedWeek,Data!$B$2:$B$4985,A380)</f>
        <v>297.08</v>
      </c>
      <c r="D380" s="7" t="n">
        <f aca="false">SUMIFS(Data!$D$2:$D$4985,Data!$A$2:$A$4985,PriorWeek,Data!$B$2:$B$4985,A380)</f>
        <v>111.98</v>
      </c>
      <c r="E380" s="7" t="n">
        <f aca="false">C380-D380</f>
        <v>185.1</v>
      </c>
      <c r="F380" s="15" t="b">
        <f aca="false">OR(C380&gt;=MinMover,D380&gt;=MinMover)</f>
        <v>0</v>
      </c>
      <c r="G380" s="0" t="str">
        <f aca="false">IF(AND(F380,E380&gt;0),COUNTIFS($F$2:$F$413,TRUE(),$E$2:$E$413,"&gt;"&amp;E380)+COUNTIFS($F$1:F379,TRUE(),$E$1:E379,E380)+1,"")</f>
        <v/>
      </c>
      <c r="H380" s="0" t="str">
        <f aca="false">IF(AND(F380,E380&lt;0),COUNTIFS($F$2:$F$413,TRUE(),$E$2:$E$413,"&lt;"&amp;E380)+COUNTIFS($F$1:F379,TRUE(),$E$1:E379,E380)+1,"")</f>
        <v/>
      </c>
    </row>
    <row r="381" customFormat="false" ht="15" hidden="false" customHeight="false" outlineLevel="0" collapsed="false">
      <c r="A381" s="0" t="s">
        <v>819</v>
      </c>
      <c r="B381" s="0" t="s">
        <v>820</v>
      </c>
      <c r="C381" s="7" t="n">
        <f aca="false">SUMIFS(Data!$D$2:$D$4985,Data!$A$2:$A$4985,SelectedWeek,Data!$B$2:$B$4985,A381)</f>
        <v>640.71</v>
      </c>
      <c r="D381" s="7" t="n">
        <f aca="false">SUMIFS(Data!$D$2:$D$4985,Data!$A$2:$A$4985,PriorWeek,Data!$B$2:$B$4985,A381)</f>
        <v>442.71</v>
      </c>
      <c r="E381" s="7" t="n">
        <f aca="false">C381-D381</f>
        <v>198</v>
      </c>
      <c r="F381" s="15" t="b">
        <f aca="false">OR(C381&gt;=MinMover,D381&gt;=MinMover)</f>
        <v>0</v>
      </c>
      <c r="G381" s="0" t="str">
        <f aca="false">IF(AND(F381,E381&gt;0),COUNTIFS($F$2:$F$413,TRUE(),$E$2:$E$413,"&gt;"&amp;E381)+COUNTIFS($F$1:F380,TRUE(),$E$1:E380,E381)+1,"")</f>
        <v/>
      </c>
      <c r="H381" s="0" t="str">
        <f aca="false">IF(AND(F381,E381&lt;0),COUNTIFS($F$2:$F$413,TRUE(),$E$2:$E$413,"&lt;"&amp;E381)+COUNTIFS($F$1:F380,TRUE(),$E$1:E380,E381)+1,"")</f>
        <v/>
      </c>
    </row>
    <row r="382" customFormat="false" ht="15" hidden="false" customHeight="false" outlineLevel="0" collapsed="false">
      <c r="A382" s="0" t="s">
        <v>821</v>
      </c>
      <c r="B382" s="0" t="s">
        <v>822</v>
      </c>
      <c r="C382" s="7" t="n">
        <f aca="false">SUMIFS(Data!$D$2:$D$4985,Data!$A$2:$A$4985,SelectedWeek,Data!$B$2:$B$4985,A382)</f>
        <v>698.21</v>
      </c>
      <c r="D382" s="7" t="n">
        <f aca="false">SUMIFS(Data!$D$2:$D$4985,Data!$A$2:$A$4985,PriorWeek,Data!$B$2:$B$4985,A382)</f>
        <v>628.94</v>
      </c>
      <c r="E382" s="7" t="n">
        <f aca="false">C382-D382</f>
        <v>69.27</v>
      </c>
      <c r="F382" s="15" t="b">
        <f aca="false">OR(C382&gt;=MinMover,D382&gt;=MinMover)</f>
        <v>0</v>
      </c>
      <c r="G382" s="0" t="str">
        <f aca="false">IF(AND(F382,E382&gt;0),COUNTIFS($F$2:$F$413,TRUE(),$E$2:$E$413,"&gt;"&amp;E382)+COUNTIFS($F$1:F381,TRUE(),$E$1:E381,E382)+1,"")</f>
        <v/>
      </c>
      <c r="H382" s="0" t="str">
        <f aca="false">IF(AND(F382,E382&lt;0),COUNTIFS($F$2:$F$413,TRUE(),$E$2:$E$413,"&lt;"&amp;E382)+COUNTIFS($F$1:F381,TRUE(),$E$1:E381,E382)+1,"")</f>
        <v/>
      </c>
    </row>
    <row r="383" customFormat="false" ht="15" hidden="false" customHeight="false" outlineLevel="0" collapsed="false">
      <c r="A383" s="0" t="s">
        <v>823</v>
      </c>
      <c r="B383" s="0" t="s">
        <v>824</v>
      </c>
      <c r="C383" s="7" t="n">
        <f aca="false">SUMIFS(Data!$D$2:$D$4985,Data!$A$2:$A$4985,SelectedWeek,Data!$B$2:$B$4985,A383)</f>
        <v>772.16</v>
      </c>
      <c r="D383" s="7" t="n">
        <f aca="false">SUMIFS(Data!$D$2:$D$4985,Data!$A$2:$A$4985,PriorWeek,Data!$B$2:$B$4985,A383)</f>
        <v>634.01</v>
      </c>
      <c r="E383" s="7" t="n">
        <f aca="false">C383-D383</f>
        <v>138.15</v>
      </c>
      <c r="F383" s="15" t="b">
        <f aca="false">OR(C383&gt;=MinMover,D383&gt;=MinMover)</f>
        <v>0</v>
      </c>
      <c r="G383" s="0" t="str">
        <f aca="false">IF(AND(F383,E383&gt;0),COUNTIFS($F$2:$F$413,TRUE(),$E$2:$E$413,"&gt;"&amp;E383)+COUNTIFS($F$1:F382,TRUE(),$E$1:E382,E383)+1,"")</f>
        <v/>
      </c>
      <c r="H383" s="0" t="str">
        <f aca="false">IF(AND(F383,E383&lt;0),COUNTIFS($F$2:$F$413,TRUE(),$E$2:$E$413,"&lt;"&amp;E383)+COUNTIFS($F$1:F382,TRUE(),$E$1:E382,E383)+1,"")</f>
        <v/>
      </c>
    </row>
    <row r="384" customFormat="false" ht="15" hidden="false" customHeight="false" outlineLevel="0" collapsed="false">
      <c r="A384" s="0" t="s">
        <v>825</v>
      </c>
      <c r="B384" s="0" t="s">
        <v>826</v>
      </c>
      <c r="C384" s="7" t="n">
        <f aca="false">SUMIFS(Data!$D$2:$D$4985,Data!$A$2:$A$4985,SelectedWeek,Data!$B$2:$B$4985,A384)</f>
        <v>838.05</v>
      </c>
      <c r="D384" s="7" t="n">
        <f aca="false">SUMIFS(Data!$D$2:$D$4985,Data!$A$2:$A$4985,PriorWeek,Data!$B$2:$B$4985,A384)</f>
        <v>622.01</v>
      </c>
      <c r="E384" s="7" t="n">
        <f aca="false">C384-D384</f>
        <v>216.04</v>
      </c>
      <c r="F384" s="15" t="b">
        <f aca="false">OR(C384&gt;=MinMover,D384&gt;=MinMover)</f>
        <v>0</v>
      </c>
      <c r="G384" s="0" t="str">
        <f aca="false">IF(AND(F384,E384&gt;0),COUNTIFS($F$2:$F$413,TRUE(),$E$2:$E$413,"&gt;"&amp;E384)+COUNTIFS($F$1:F383,TRUE(),$E$1:E383,E384)+1,"")</f>
        <v/>
      </c>
      <c r="H384" s="0" t="str">
        <f aca="false">IF(AND(F384,E384&lt;0),COUNTIFS($F$2:$F$413,TRUE(),$E$2:$E$413,"&lt;"&amp;E384)+COUNTIFS($F$1:F383,TRUE(),$E$1:E383,E384)+1,"")</f>
        <v/>
      </c>
    </row>
    <row r="385" customFormat="false" ht="15" hidden="false" customHeight="false" outlineLevel="0" collapsed="false">
      <c r="A385" s="0" t="s">
        <v>827</v>
      </c>
      <c r="B385" s="0" t="s">
        <v>828</v>
      </c>
      <c r="C385" s="7" t="n">
        <f aca="false">SUMIFS(Data!$D$2:$D$4985,Data!$A$2:$A$4985,SelectedWeek,Data!$B$2:$B$4985,A385)</f>
        <v>923.11</v>
      </c>
      <c r="D385" s="7" t="n">
        <f aca="false">SUMIFS(Data!$D$2:$D$4985,Data!$A$2:$A$4985,PriorWeek,Data!$B$2:$B$4985,A385)</f>
        <v>732.52</v>
      </c>
      <c r="E385" s="7" t="n">
        <f aca="false">C385-D385</f>
        <v>190.59</v>
      </c>
      <c r="F385" s="15" t="b">
        <f aca="false">OR(C385&gt;=MinMover,D385&gt;=MinMover)</f>
        <v>0</v>
      </c>
      <c r="G385" s="0" t="str">
        <f aca="false">IF(AND(F385,E385&gt;0),COUNTIFS($F$2:$F$413,TRUE(),$E$2:$E$413,"&gt;"&amp;E385)+COUNTIFS($F$1:F384,TRUE(),$E$1:E384,E385)+1,"")</f>
        <v/>
      </c>
      <c r="H385" s="0" t="str">
        <f aca="false">IF(AND(F385,E385&lt;0),COUNTIFS($F$2:$F$413,TRUE(),$E$2:$E$413,"&lt;"&amp;E385)+COUNTIFS($F$1:F384,TRUE(),$E$1:E384,E385)+1,"")</f>
        <v/>
      </c>
    </row>
    <row r="386" customFormat="false" ht="15" hidden="false" customHeight="false" outlineLevel="0" collapsed="false">
      <c r="A386" s="0" t="s">
        <v>829</v>
      </c>
      <c r="B386" s="0" t="s">
        <v>830</v>
      </c>
      <c r="C386" s="7" t="n">
        <f aca="false">SUMIFS(Data!$D$2:$D$4985,Data!$A$2:$A$4985,SelectedWeek,Data!$B$2:$B$4985,A386)</f>
        <v>821.15</v>
      </c>
      <c r="D386" s="7" t="n">
        <f aca="false">SUMIFS(Data!$D$2:$D$4985,Data!$A$2:$A$4985,PriorWeek,Data!$B$2:$B$4985,A386)</f>
        <v>924.33</v>
      </c>
      <c r="E386" s="7" t="n">
        <f aca="false">C386-D386</f>
        <v>-103.18</v>
      </c>
      <c r="F386" s="15" t="b">
        <f aca="false">OR(C386&gt;=MinMover,D386&gt;=MinMover)</f>
        <v>0</v>
      </c>
      <c r="G386" s="0" t="str">
        <f aca="false">IF(AND(F386,E386&gt;0),COUNTIFS($F$2:$F$413,TRUE(),$E$2:$E$413,"&gt;"&amp;E386)+COUNTIFS($F$1:F385,TRUE(),$E$1:E385,E386)+1,"")</f>
        <v/>
      </c>
      <c r="H386" s="0" t="str">
        <f aca="false">IF(AND(F386,E386&lt;0),COUNTIFS($F$2:$F$413,TRUE(),$E$2:$E$413,"&lt;"&amp;E386)+COUNTIFS($F$1:F385,TRUE(),$E$1:E385,E386)+1,"")</f>
        <v/>
      </c>
    </row>
    <row r="387" customFormat="false" ht="15" hidden="false" customHeight="false" outlineLevel="0" collapsed="false">
      <c r="A387" s="0" t="s">
        <v>831</v>
      </c>
      <c r="B387" s="0" t="s">
        <v>832</v>
      </c>
      <c r="C387" s="7" t="n">
        <f aca="false">SUMIFS(Data!$D$2:$D$4985,Data!$A$2:$A$4985,SelectedWeek,Data!$B$2:$B$4985,A387)</f>
        <v>2200.58</v>
      </c>
      <c r="D387" s="7" t="n">
        <f aca="false">SUMIFS(Data!$D$2:$D$4985,Data!$A$2:$A$4985,PriorWeek,Data!$B$2:$B$4985,A387)</f>
        <v>18.9</v>
      </c>
      <c r="E387" s="7" t="n">
        <f aca="false">C387-D387</f>
        <v>2181.68</v>
      </c>
      <c r="F387" s="15" t="b">
        <f aca="false">OR(C387&gt;=MinMover,D387&gt;=MinMover)</f>
        <v>1</v>
      </c>
      <c r="G387" s="0" t="n">
        <f aca="false">IF(AND(F387,E387&gt;0),COUNTIFS($F$2:$F$413,TRUE(),$E$2:$E$413,"&gt;"&amp;E387)+COUNTIFS($F$1:F386,TRUE(),$E$1:E386,E387)+1,"")</f>
        <v>5</v>
      </c>
      <c r="H387" s="0" t="str">
        <f aca="false">IF(AND(F387,E387&lt;0),COUNTIFS($F$2:$F$413,TRUE(),$E$2:$E$413,"&lt;"&amp;E387)+COUNTIFS($F$1:F386,TRUE(),$E$1:E386,E387)+1,"")</f>
        <v/>
      </c>
    </row>
    <row r="388" customFormat="false" ht="15" hidden="false" customHeight="false" outlineLevel="0" collapsed="false">
      <c r="A388" s="0" t="s">
        <v>833</v>
      </c>
      <c r="B388" s="0" t="s">
        <v>834</v>
      </c>
      <c r="C388" s="7" t="n">
        <f aca="false">SUMIFS(Data!$D$2:$D$4985,Data!$A$2:$A$4985,SelectedWeek,Data!$B$2:$B$4985,A388)</f>
        <v>1529.59</v>
      </c>
      <c r="D388" s="7" t="n">
        <f aca="false">SUMIFS(Data!$D$2:$D$4985,Data!$A$2:$A$4985,PriorWeek,Data!$B$2:$B$4985,A388)</f>
        <v>587.06</v>
      </c>
      <c r="E388" s="7" t="n">
        <f aca="false">C388-D388</f>
        <v>942.53</v>
      </c>
      <c r="F388" s="15" t="b">
        <f aca="false">OR(C388&gt;=MinMover,D388&gt;=MinMover)</f>
        <v>1</v>
      </c>
      <c r="G388" s="0" t="n">
        <f aca="false">IF(AND(F388,E388&gt;0),COUNTIFS($F$2:$F$413,TRUE(),$E$2:$E$413,"&gt;"&amp;E388)+COUNTIFS($F$1:F387,TRUE(),$E$1:E387,E388)+1,"")</f>
        <v>13</v>
      </c>
      <c r="H388" s="0" t="str">
        <f aca="false">IF(AND(F388,E388&lt;0),COUNTIFS($F$2:$F$413,TRUE(),$E$2:$E$413,"&lt;"&amp;E388)+COUNTIFS($F$1:F387,TRUE(),$E$1:E387,E388)+1,"")</f>
        <v/>
      </c>
    </row>
    <row r="389" customFormat="false" ht="15" hidden="false" customHeight="false" outlineLevel="0" collapsed="false">
      <c r="A389" s="0" t="s">
        <v>835</v>
      </c>
      <c r="B389" s="0" t="s">
        <v>836</v>
      </c>
      <c r="C389" s="7" t="n">
        <f aca="false">SUMIFS(Data!$D$2:$D$4985,Data!$A$2:$A$4985,SelectedWeek,Data!$B$2:$B$4985,A389)</f>
        <v>712.04</v>
      </c>
      <c r="D389" s="7" t="n">
        <f aca="false">SUMIFS(Data!$D$2:$D$4985,Data!$A$2:$A$4985,PriorWeek,Data!$B$2:$B$4985,A389)</f>
        <v>493.95</v>
      </c>
      <c r="E389" s="7" t="n">
        <f aca="false">C389-D389</f>
        <v>218.09</v>
      </c>
      <c r="F389" s="15" t="b">
        <f aca="false">OR(C389&gt;=MinMover,D389&gt;=MinMover)</f>
        <v>0</v>
      </c>
      <c r="G389" s="0" t="str">
        <f aca="false">IF(AND(F389,E389&gt;0),COUNTIFS($F$2:$F$413,TRUE(),$E$2:$E$413,"&gt;"&amp;E389)+COUNTIFS($F$1:F388,TRUE(),$E$1:E388,E389)+1,"")</f>
        <v/>
      </c>
      <c r="H389" s="0" t="str">
        <f aca="false">IF(AND(F389,E389&lt;0),COUNTIFS($F$2:$F$413,TRUE(),$E$2:$E$413,"&lt;"&amp;E389)+COUNTIFS($F$1:F388,TRUE(),$E$1:E388,E389)+1,"")</f>
        <v/>
      </c>
    </row>
    <row r="390" customFormat="false" ht="15" hidden="false" customHeight="false" outlineLevel="0" collapsed="false">
      <c r="A390" s="0" t="s">
        <v>837</v>
      </c>
      <c r="B390" s="0" t="s">
        <v>838</v>
      </c>
      <c r="C390" s="7" t="n">
        <f aca="false">SUMIFS(Data!$D$2:$D$4985,Data!$A$2:$A$4985,SelectedWeek,Data!$B$2:$B$4985,A390)</f>
        <v>518.13</v>
      </c>
      <c r="D390" s="7" t="n">
        <f aca="false">SUMIFS(Data!$D$2:$D$4985,Data!$A$2:$A$4985,PriorWeek,Data!$B$2:$B$4985,A390)</f>
        <v>284.15</v>
      </c>
      <c r="E390" s="7" t="n">
        <f aca="false">C390-D390</f>
        <v>233.98</v>
      </c>
      <c r="F390" s="15" t="b">
        <f aca="false">OR(C390&gt;=MinMover,D390&gt;=MinMover)</f>
        <v>0</v>
      </c>
      <c r="G390" s="0" t="str">
        <f aca="false">IF(AND(F390,E390&gt;0),COUNTIFS($F$2:$F$413,TRUE(),$E$2:$E$413,"&gt;"&amp;E390)+COUNTIFS($F$1:F389,TRUE(),$E$1:E389,E390)+1,"")</f>
        <v/>
      </c>
      <c r="H390" s="0" t="str">
        <f aca="false">IF(AND(F390,E390&lt;0),COUNTIFS($F$2:$F$413,TRUE(),$E$2:$E$413,"&lt;"&amp;E390)+COUNTIFS($F$1:F389,TRUE(),$E$1:E389,E390)+1,"")</f>
        <v/>
      </c>
    </row>
    <row r="391" customFormat="false" ht="15" hidden="false" customHeight="false" outlineLevel="0" collapsed="false">
      <c r="A391" s="0" t="s">
        <v>839</v>
      </c>
      <c r="B391" s="0" t="s">
        <v>840</v>
      </c>
      <c r="C391" s="7" t="n">
        <f aca="false">SUMIFS(Data!$D$2:$D$4985,Data!$A$2:$A$4985,SelectedWeek,Data!$B$2:$B$4985,A391)</f>
        <v>203.55</v>
      </c>
      <c r="D391" s="7" t="n">
        <f aca="false">SUMIFS(Data!$D$2:$D$4985,Data!$A$2:$A$4985,PriorWeek,Data!$B$2:$B$4985,A391)</f>
        <v>259.65</v>
      </c>
      <c r="E391" s="7" t="n">
        <f aca="false">C391-D391</f>
        <v>-56.1</v>
      </c>
      <c r="F391" s="15" t="b">
        <f aca="false">OR(C391&gt;=MinMover,D391&gt;=MinMover)</f>
        <v>0</v>
      </c>
      <c r="G391" s="0" t="str">
        <f aca="false">IF(AND(F391,E391&gt;0),COUNTIFS($F$2:$F$413,TRUE(),$E$2:$E$413,"&gt;"&amp;E391)+COUNTIFS($F$1:F390,TRUE(),$E$1:E390,E391)+1,"")</f>
        <v/>
      </c>
      <c r="H391" s="0" t="str">
        <f aca="false">IF(AND(F391,E391&lt;0),COUNTIFS($F$2:$F$413,TRUE(),$E$2:$E$413,"&lt;"&amp;E391)+COUNTIFS($F$1:F390,TRUE(),$E$1:E390,E391)+1,"")</f>
        <v/>
      </c>
    </row>
    <row r="392" customFormat="false" ht="15" hidden="false" customHeight="false" outlineLevel="0" collapsed="false">
      <c r="A392" s="0" t="s">
        <v>841</v>
      </c>
      <c r="B392" s="0" t="s">
        <v>842</v>
      </c>
      <c r="C392" s="7" t="n">
        <f aca="false">SUMIFS(Data!$D$2:$D$4985,Data!$A$2:$A$4985,SelectedWeek,Data!$B$2:$B$4985,A392)</f>
        <v>199.75</v>
      </c>
      <c r="D392" s="7" t="n">
        <f aca="false">SUMIFS(Data!$D$2:$D$4985,Data!$A$2:$A$4985,PriorWeek,Data!$B$2:$B$4985,A392)</f>
        <v>39.95</v>
      </c>
      <c r="E392" s="7" t="n">
        <f aca="false">C392-D392</f>
        <v>159.8</v>
      </c>
      <c r="F392" s="15" t="b">
        <f aca="false">OR(C392&gt;=MinMover,D392&gt;=MinMover)</f>
        <v>0</v>
      </c>
      <c r="G392" s="0" t="str">
        <f aca="false">IF(AND(F392,E392&gt;0),COUNTIFS($F$2:$F$413,TRUE(),$E$2:$E$413,"&gt;"&amp;E392)+COUNTIFS($F$1:F391,TRUE(),$E$1:E391,E392)+1,"")</f>
        <v/>
      </c>
      <c r="H392" s="0" t="str">
        <f aca="false">IF(AND(F392,E392&lt;0),COUNTIFS($F$2:$F$413,TRUE(),$E$2:$E$413,"&lt;"&amp;E392)+COUNTIFS($F$1:F391,TRUE(),$E$1:E391,E392)+1,"")</f>
        <v/>
      </c>
    </row>
    <row r="393" customFormat="false" ht="15" hidden="false" customHeight="false" outlineLevel="0" collapsed="false">
      <c r="A393" s="0" t="s">
        <v>843</v>
      </c>
      <c r="B393" s="0" t="s">
        <v>844</v>
      </c>
      <c r="C393" s="7" t="n">
        <f aca="false">SUMIFS(Data!$D$2:$D$4985,Data!$A$2:$A$4985,SelectedWeek,Data!$B$2:$B$4985,A393)</f>
        <v>2403.31</v>
      </c>
      <c r="D393" s="7" t="n">
        <f aca="false">SUMIFS(Data!$D$2:$D$4985,Data!$A$2:$A$4985,PriorWeek,Data!$B$2:$B$4985,A393)</f>
        <v>2894.37</v>
      </c>
      <c r="E393" s="7" t="n">
        <f aca="false">C393-D393</f>
        <v>-491.06</v>
      </c>
      <c r="F393" s="15" t="b">
        <f aca="false">OR(C393&gt;=MinMover,D393&gt;=MinMover)</f>
        <v>1</v>
      </c>
      <c r="G393" s="0" t="str">
        <f aca="false">IF(AND(F393,E393&gt;0),COUNTIFS($F$2:$F$413,TRUE(),$E$2:$E$413,"&gt;"&amp;E393)+COUNTIFS($F$1:F392,TRUE(),$E$1:E392,E393)+1,"")</f>
        <v/>
      </c>
      <c r="H393" s="0" t="n">
        <f aca="false">IF(AND(F393,E393&lt;0),COUNTIFS($F$2:$F$413,TRUE(),$E$2:$E$413,"&lt;"&amp;E393)+COUNTIFS($F$1:F392,TRUE(),$E$1:E392,E393)+1,"")</f>
        <v>11</v>
      </c>
    </row>
    <row r="394" customFormat="false" ht="15" hidden="false" customHeight="false" outlineLevel="0" collapsed="false">
      <c r="A394" s="0" t="s">
        <v>845</v>
      </c>
      <c r="B394" s="0" t="s">
        <v>846</v>
      </c>
      <c r="C394" s="7" t="n">
        <f aca="false">SUMIFS(Data!$D$2:$D$4985,Data!$A$2:$A$4985,SelectedWeek,Data!$B$2:$B$4985,A394)</f>
        <v>1193.86</v>
      </c>
      <c r="D394" s="7" t="n">
        <f aca="false">SUMIFS(Data!$D$2:$D$4985,Data!$A$2:$A$4985,PriorWeek,Data!$B$2:$B$4985,A394)</f>
        <v>362.45</v>
      </c>
      <c r="E394" s="7" t="n">
        <f aca="false">C394-D394</f>
        <v>831.41</v>
      </c>
      <c r="F394" s="15" t="b">
        <f aca="false">OR(C394&gt;=MinMover,D394&gt;=MinMover)</f>
        <v>1</v>
      </c>
      <c r="G394" s="0" t="n">
        <f aca="false">IF(AND(F394,E394&gt;0),COUNTIFS($F$2:$F$413,TRUE(),$E$2:$E$413,"&gt;"&amp;E394)+COUNTIFS($F$1:F393,TRUE(),$E$1:E393,E394)+1,"")</f>
        <v>17</v>
      </c>
      <c r="H394" s="0" t="str">
        <f aca="false">IF(AND(F394,E394&lt;0),COUNTIFS($F$2:$F$413,TRUE(),$E$2:$E$413,"&lt;"&amp;E394)+COUNTIFS($F$1:F393,TRUE(),$E$1:E393,E394)+1,"")</f>
        <v/>
      </c>
    </row>
    <row r="395" customFormat="false" ht="15" hidden="false" customHeight="false" outlineLevel="0" collapsed="false">
      <c r="A395" s="0" t="s">
        <v>847</v>
      </c>
      <c r="B395" s="0" t="s">
        <v>848</v>
      </c>
      <c r="C395" s="7" t="n">
        <f aca="false">SUMIFS(Data!$D$2:$D$4985,Data!$A$2:$A$4985,SelectedWeek,Data!$B$2:$B$4985,A395)</f>
        <v>1568.09</v>
      </c>
      <c r="D395" s="7" t="n">
        <f aca="false">SUMIFS(Data!$D$2:$D$4985,Data!$A$2:$A$4985,PriorWeek,Data!$B$2:$B$4985,A395)</f>
        <v>1680.02</v>
      </c>
      <c r="E395" s="7" t="n">
        <f aca="false">C395-D395</f>
        <v>-111.93</v>
      </c>
      <c r="F395" s="15" t="b">
        <f aca="false">OR(C395&gt;=MinMover,D395&gt;=MinMover)</f>
        <v>1</v>
      </c>
      <c r="G395" s="0" t="str">
        <f aca="false">IF(AND(F395,E395&gt;0),COUNTIFS($F$2:$F$413,TRUE(),$E$2:$E$413,"&gt;"&amp;E395)+COUNTIFS($F$1:F394,TRUE(),$E$1:E394,E395)+1,"")</f>
        <v/>
      </c>
      <c r="H395" s="0" t="n">
        <f aca="false">IF(AND(F395,E395&lt;0),COUNTIFS($F$2:$F$413,TRUE(),$E$2:$E$413,"&lt;"&amp;E395)+COUNTIFS($F$1:F394,TRUE(),$E$1:E394,E395)+1,"")</f>
        <v>20</v>
      </c>
    </row>
    <row r="396" customFormat="false" ht="15" hidden="false" customHeight="false" outlineLevel="0" collapsed="false">
      <c r="A396" s="0" t="s">
        <v>849</v>
      </c>
      <c r="B396" s="0" t="s">
        <v>850</v>
      </c>
      <c r="C396" s="7" t="n">
        <f aca="false">SUMIFS(Data!$D$2:$D$4985,Data!$A$2:$A$4985,SelectedWeek,Data!$B$2:$B$4985,A396)</f>
        <v>442.54</v>
      </c>
      <c r="D396" s="7" t="n">
        <f aca="false">SUMIFS(Data!$D$2:$D$4985,Data!$A$2:$A$4985,PriorWeek,Data!$B$2:$B$4985,A396)</f>
        <v>476.99</v>
      </c>
      <c r="E396" s="7" t="n">
        <f aca="false">C396-D396</f>
        <v>-34.45</v>
      </c>
      <c r="F396" s="15" t="b">
        <f aca="false">OR(C396&gt;=MinMover,D396&gt;=MinMover)</f>
        <v>0</v>
      </c>
      <c r="G396" s="0" t="str">
        <f aca="false">IF(AND(F396,E396&gt;0),COUNTIFS($F$2:$F$413,TRUE(),$E$2:$E$413,"&gt;"&amp;E396)+COUNTIFS($F$1:F395,TRUE(),$E$1:E395,E396)+1,"")</f>
        <v/>
      </c>
      <c r="H396" s="0" t="str">
        <f aca="false">IF(AND(F396,E396&lt;0),COUNTIFS($F$2:$F$413,TRUE(),$E$2:$E$413,"&lt;"&amp;E396)+COUNTIFS($F$1:F395,TRUE(),$E$1:E395,E396)+1,"")</f>
        <v/>
      </c>
    </row>
    <row r="397" customFormat="false" ht="15" hidden="false" customHeight="false" outlineLevel="0" collapsed="false">
      <c r="A397" s="0" t="s">
        <v>851</v>
      </c>
      <c r="B397" s="0" t="s">
        <v>852</v>
      </c>
      <c r="C397" s="7" t="n">
        <f aca="false">SUMIFS(Data!$D$2:$D$4985,Data!$A$2:$A$4985,SelectedWeek,Data!$B$2:$B$4985,A397)</f>
        <v>678.97</v>
      </c>
      <c r="D397" s="7" t="n">
        <f aca="false">SUMIFS(Data!$D$2:$D$4985,Data!$A$2:$A$4985,PriorWeek,Data!$B$2:$B$4985,A397)</f>
        <v>716.42</v>
      </c>
      <c r="E397" s="7" t="n">
        <f aca="false">C397-D397</f>
        <v>-37.4499999999999</v>
      </c>
      <c r="F397" s="15" t="b">
        <f aca="false">OR(C397&gt;=MinMover,D397&gt;=MinMover)</f>
        <v>0</v>
      </c>
      <c r="G397" s="0" t="str">
        <f aca="false">IF(AND(F397,E397&gt;0),COUNTIFS($F$2:$F$413,TRUE(),$E$2:$E$413,"&gt;"&amp;E397)+COUNTIFS($F$1:F396,TRUE(),$E$1:E396,E397)+1,"")</f>
        <v/>
      </c>
      <c r="H397" s="0" t="str">
        <f aca="false">IF(AND(F397,E397&lt;0),COUNTIFS($F$2:$F$413,TRUE(),$E$2:$E$413,"&lt;"&amp;E397)+COUNTIFS($F$1:F396,TRUE(),$E$1:E396,E397)+1,"")</f>
        <v/>
      </c>
    </row>
    <row r="398" customFormat="false" ht="15" hidden="false" customHeight="false" outlineLevel="0" collapsed="false">
      <c r="A398" s="0" t="s">
        <v>853</v>
      </c>
      <c r="B398" s="0" t="s">
        <v>854</v>
      </c>
      <c r="C398" s="7" t="n">
        <f aca="false">SUMIFS(Data!$D$2:$D$4985,Data!$A$2:$A$4985,SelectedWeek,Data!$B$2:$B$4985,A398)</f>
        <v>421.29</v>
      </c>
      <c r="D398" s="7" t="n">
        <f aca="false">SUMIFS(Data!$D$2:$D$4985,Data!$A$2:$A$4985,PriorWeek,Data!$B$2:$B$4985,A398)</f>
        <v>104.4</v>
      </c>
      <c r="E398" s="7" t="n">
        <f aca="false">C398-D398</f>
        <v>316.89</v>
      </c>
      <c r="F398" s="15" t="b">
        <f aca="false">OR(C398&gt;=MinMover,D398&gt;=MinMover)</f>
        <v>0</v>
      </c>
      <c r="G398" s="0" t="str">
        <f aca="false">IF(AND(F398,E398&gt;0),COUNTIFS($F$2:$F$413,TRUE(),$E$2:$E$413,"&gt;"&amp;E398)+COUNTIFS($F$1:F397,TRUE(),$E$1:E397,E398)+1,"")</f>
        <v/>
      </c>
      <c r="H398" s="0" t="str">
        <f aca="false">IF(AND(F398,E398&lt;0),COUNTIFS($F$2:$F$413,TRUE(),$E$2:$E$413,"&lt;"&amp;E398)+COUNTIFS($F$1:F397,TRUE(),$E$1:E397,E398)+1,"")</f>
        <v/>
      </c>
    </row>
    <row r="399" customFormat="false" ht="15" hidden="false" customHeight="false" outlineLevel="0" collapsed="false">
      <c r="A399" s="0" t="s">
        <v>855</v>
      </c>
      <c r="B399" s="0" t="s">
        <v>856</v>
      </c>
      <c r="C399" s="7" t="n">
        <f aca="false">SUMIFS(Data!$D$2:$D$4985,Data!$A$2:$A$4985,SelectedWeek,Data!$B$2:$B$4985,A399)</f>
        <v>341.32</v>
      </c>
      <c r="D399" s="7" t="n">
        <f aca="false">SUMIFS(Data!$D$2:$D$4985,Data!$A$2:$A$4985,PriorWeek,Data!$B$2:$B$4985,A399)</f>
        <v>70.9</v>
      </c>
      <c r="E399" s="7" t="n">
        <f aca="false">C399-D399</f>
        <v>270.42</v>
      </c>
      <c r="F399" s="15" t="b">
        <f aca="false">OR(C399&gt;=MinMover,D399&gt;=MinMover)</f>
        <v>0</v>
      </c>
      <c r="G399" s="0" t="str">
        <f aca="false">IF(AND(F399,E399&gt;0),COUNTIFS($F$2:$F$413,TRUE(),$E$2:$E$413,"&gt;"&amp;E399)+COUNTIFS($F$1:F398,TRUE(),$E$1:E398,E399)+1,"")</f>
        <v/>
      </c>
      <c r="H399" s="0" t="str">
        <f aca="false">IF(AND(F399,E399&lt;0),COUNTIFS($F$2:$F$413,TRUE(),$E$2:$E$413,"&lt;"&amp;E399)+COUNTIFS($F$1:F398,TRUE(),$E$1:E398,E399)+1,"")</f>
        <v/>
      </c>
    </row>
    <row r="400" customFormat="false" ht="15" hidden="false" customHeight="false" outlineLevel="0" collapsed="false">
      <c r="A400" s="0" t="s">
        <v>857</v>
      </c>
      <c r="B400" s="0" t="s">
        <v>858</v>
      </c>
      <c r="C400" s="7" t="n">
        <f aca="false">SUMIFS(Data!$D$2:$D$4985,Data!$A$2:$A$4985,SelectedWeek,Data!$B$2:$B$4985,A400)</f>
        <v>364.47</v>
      </c>
      <c r="D400" s="7" t="n">
        <f aca="false">SUMIFS(Data!$D$2:$D$4985,Data!$A$2:$A$4985,PriorWeek,Data!$B$2:$B$4985,A400)</f>
        <v>98.07</v>
      </c>
      <c r="E400" s="7" t="n">
        <f aca="false">C400-D400</f>
        <v>266.4</v>
      </c>
      <c r="F400" s="15" t="b">
        <f aca="false">OR(C400&gt;=MinMover,D400&gt;=MinMover)</f>
        <v>0</v>
      </c>
      <c r="G400" s="0" t="str">
        <f aca="false">IF(AND(F400,E400&gt;0),COUNTIFS($F$2:$F$413,TRUE(),$E$2:$E$413,"&gt;"&amp;E400)+COUNTIFS($F$1:F399,TRUE(),$E$1:E399,E400)+1,"")</f>
        <v/>
      </c>
      <c r="H400" s="0" t="str">
        <f aca="false">IF(AND(F400,E400&lt;0),COUNTIFS($F$2:$F$413,TRUE(),$E$2:$E$413,"&lt;"&amp;E400)+COUNTIFS($F$1:F399,TRUE(),$E$1:E399,E400)+1,"")</f>
        <v/>
      </c>
    </row>
    <row r="401" customFormat="false" ht="15" hidden="false" customHeight="false" outlineLevel="0" collapsed="false">
      <c r="A401" s="0" t="s">
        <v>859</v>
      </c>
      <c r="B401" s="0" t="s">
        <v>860</v>
      </c>
      <c r="C401" s="7" t="n">
        <f aca="false">SUMIFS(Data!$D$2:$D$4985,Data!$A$2:$A$4985,SelectedWeek,Data!$B$2:$B$4985,A401)</f>
        <v>573.19</v>
      </c>
      <c r="D401" s="7" t="n">
        <f aca="false">SUMIFS(Data!$D$2:$D$4985,Data!$A$2:$A$4985,PriorWeek,Data!$B$2:$B$4985,A401)</f>
        <v>49.78</v>
      </c>
      <c r="E401" s="7" t="n">
        <f aca="false">C401-D401</f>
        <v>523.41</v>
      </c>
      <c r="F401" s="15" t="b">
        <f aca="false">OR(C401&gt;=MinMover,D401&gt;=MinMover)</f>
        <v>0</v>
      </c>
      <c r="G401" s="0" t="str">
        <f aca="false">IF(AND(F401,E401&gt;0),COUNTIFS($F$2:$F$413,TRUE(),$E$2:$E$413,"&gt;"&amp;E401)+COUNTIFS($F$1:F400,TRUE(),$E$1:E400,E401)+1,"")</f>
        <v/>
      </c>
      <c r="H401" s="0" t="str">
        <f aca="false">IF(AND(F401,E401&lt;0),COUNTIFS($F$2:$F$413,TRUE(),$E$2:$E$413,"&lt;"&amp;E401)+COUNTIFS($F$1:F400,TRUE(),$E$1:E400,E401)+1,"")</f>
        <v/>
      </c>
    </row>
    <row r="402" customFormat="false" ht="15" hidden="false" customHeight="false" outlineLevel="0" collapsed="false">
      <c r="A402" s="0" t="s">
        <v>861</v>
      </c>
      <c r="B402" s="0" t="s">
        <v>862</v>
      </c>
      <c r="C402" s="7" t="n">
        <f aca="false">SUMIFS(Data!$D$2:$D$4985,Data!$A$2:$A$4985,SelectedWeek,Data!$B$2:$B$4985,A402)</f>
        <v>377.84</v>
      </c>
      <c r="D402" s="7" t="n">
        <f aca="false">SUMIFS(Data!$D$2:$D$4985,Data!$A$2:$A$4985,PriorWeek,Data!$B$2:$B$4985,A402)</f>
        <v>511.81</v>
      </c>
      <c r="E402" s="7" t="n">
        <f aca="false">C402-D402</f>
        <v>-133.97</v>
      </c>
      <c r="F402" s="15" t="b">
        <f aca="false">OR(C402&gt;=MinMover,D402&gt;=MinMover)</f>
        <v>0</v>
      </c>
      <c r="G402" s="0" t="str">
        <f aca="false">IF(AND(F402,E402&gt;0),COUNTIFS($F$2:$F$413,TRUE(),$E$2:$E$413,"&gt;"&amp;E402)+COUNTIFS($F$1:F401,TRUE(),$E$1:E401,E402)+1,"")</f>
        <v/>
      </c>
      <c r="H402" s="0" t="str">
        <f aca="false">IF(AND(F402,E402&lt;0),COUNTIFS($F$2:$F$413,TRUE(),$E$2:$E$413,"&lt;"&amp;E402)+COUNTIFS($F$1:F401,TRUE(),$E$1:E401,E402)+1,"")</f>
        <v/>
      </c>
    </row>
    <row r="403" customFormat="false" ht="15" hidden="false" customHeight="false" outlineLevel="0" collapsed="false">
      <c r="A403" s="0" t="s">
        <v>863</v>
      </c>
      <c r="B403" s="0" t="s">
        <v>864</v>
      </c>
      <c r="C403" s="7" t="n">
        <f aca="false">SUMIFS(Data!$D$2:$D$4985,Data!$A$2:$A$4985,SelectedWeek,Data!$B$2:$B$4985,A403)</f>
        <v>411.72</v>
      </c>
      <c r="D403" s="7" t="n">
        <f aca="false">SUMIFS(Data!$D$2:$D$4985,Data!$A$2:$A$4985,PriorWeek,Data!$B$2:$B$4985,A403)</f>
        <v>1241.71</v>
      </c>
      <c r="E403" s="7" t="n">
        <f aca="false">C403-D403</f>
        <v>-829.99</v>
      </c>
      <c r="F403" s="15" t="b">
        <f aca="false">OR(C403&gt;=MinMover,D403&gt;=MinMover)</f>
        <v>1</v>
      </c>
      <c r="G403" s="0" t="str">
        <f aca="false">IF(AND(F403,E403&gt;0),COUNTIFS($F$2:$F$413,TRUE(),$E$2:$E$413,"&gt;"&amp;E403)+COUNTIFS($F$1:F402,TRUE(),$E$1:E402,E403)+1,"")</f>
        <v/>
      </c>
      <c r="H403" s="0" t="n">
        <f aca="false">IF(AND(F403,E403&lt;0),COUNTIFS($F$2:$F$413,TRUE(),$E$2:$E$413,"&lt;"&amp;E403)+COUNTIFS($F$1:F402,TRUE(),$E$1:E402,E403)+1,"")</f>
        <v>10</v>
      </c>
    </row>
    <row r="404" customFormat="false" ht="15" hidden="false" customHeight="false" outlineLevel="0" collapsed="false">
      <c r="A404" s="0" t="s">
        <v>865</v>
      </c>
      <c r="B404" s="0" t="s">
        <v>866</v>
      </c>
      <c r="C404" s="7" t="n">
        <f aca="false">SUMIFS(Data!$D$2:$D$4985,Data!$A$2:$A$4985,SelectedWeek,Data!$B$2:$B$4985,A404)</f>
        <v>494</v>
      </c>
      <c r="D404" s="7" t="n">
        <f aca="false">SUMIFS(Data!$D$2:$D$4985,Data!$A$2:$A$4985,PriorWeek,Data!$B$2:$B$4985,A404)</f>
        <v>2067.9</v>
      </c>
      <c r="E404" s="7" t="n">
        <f aca="false">C404-D404</f>
        <v>-1573.9</v>
      </c>
      <c r="F404" s="15" t="b">
        <f aca="false">OR(C404&gt;=MinMover,D404&gt;=MinMover)</f>
        <v>1</v>
      </c>
      <c r="G404" s="0" t="str">
        <f aca="false">IF(AND(F404,E404&gt;0),COUNTIFS($F$2:$F$413,TRUE(),$E$2:$E$413,"&gt;"&amp;E404)+COUNTIFS($F$1:F403,TRUE(),$E$1:E403,E404)+1,"")</f>
        <v/>
      </c>
      <c r="H404" s="0" t="n">
        <f aca="false">IF(AND(F404,E404&lt;0),COUNTIFS($F$2:$F$413,TRUE(),$E$2:$E$413,"&lt;"&amp;E404)+COUNTIFS($F$1:F403,TRUE(),$E$1:E403,E404)+1,"")</f>
        <v>2</v>
      </c>
    </row>
    <row r="405" customFormat="false" ht="15" hidden="false" customHeight="false" outlineLevel="0" collapsed="false">
      <c r="A405" s="0" t="s">
        <v>867</v>
      </c>
      <c r="B405" s="0" t="s">
        <v>868</v>
      </c>
      <c r="C405" s="7" t="n">
        <f aca="false">SUMIFS(Data!$D$2:$D$4985,Data!$A$2:$A$4985,SelectedWeek,Data!$B$2:$B$4985,A405)</f>
        <v>292.27</v>
      </c>
      <c r="D405" s="7" t="n">
        <f aca="false">SUMIFS(Data!$D$2:$D$4985,Data!$A$2:$A$4985,PriorWeek,Data!$B$2:$B$4985,A405)</f>
        <v>225.24</v>
      </c>
      <c r="E405" s="7" t="n">
        <f aca="false">C405-D405</f>
        <v>67.03</v>
      </c>
      <c r="F405" s="15" t="b">
        <f aca="false">OR(C405&gt;=MinMover,D405&gt;=MinMover)</f>
        <v>0</v>
      </c>
      <c r="G405" s="0" t="str">
        <f aca="false">IF(AND(F405,E405&gt;0),COUNTIFS($F$2:$F$413,TRUE(),$E$2:$E$413,"&gt;"&amp;E405)+COUNTIFS($F$1:F404,TRUE(),$E$1:E404,E405)+1,"")</f>
        <v/>
      </c>
      <c r="H405" s="0" t="str">
        <f aca="false">IF(AND(F405,E405&lt;0),COUNTIFS($F$2:$F$413,TRUE(),$E$2:$E$413,"&lt;"&amp;E405)+COUNTIFS($F$1:F404,TRUE(),$E$1:E404,E405)+1,"")</f>
        <v/>
      </c>
    </row>
    <row r="406" customFormat="false" ht="15" hidden="false" customHeight="false" outlineLevel="0" collapsed="false">
      <c r="A406" s="0" t="s">
        <v>869</v>
      </c>
      <c r="B406" s="0" t="s">
        <v>870</v>
      </c>
      <c r="C406" s="7" t="n">
        <f aca="false">SUMIFS(Data!$D$2:$D$4985,Data!$A$2:$A$4985,SelectedWeek,Data!$B$2:$B$4985,A406)</f>
        <v>1384.47</v>
      </c>
      <c r="D406" s="7" t="n">
        <f aca="false">SUMIFS(Data!$D$2:$D$4985,Data!$A$2:$A$4985,PriorWeek,Data!$B$2:$B$4985,A406)</f>
        <v>1016.98</v>
      </c>
      <c r="E406" s="7" t="n">
        <f aca="false">C406-D406</f>
        <v>367.49</v>
      </c>
      <c r="F406" s="15" t="b">
        <f aca="false">OR(C406&gt;=MinMover,D406&gt;=MinMover)</f>
        <v>1</v>
      </c>
      <c r="G406" s="0" t="n">
        <f aca="false">IF(AND(F406,E406&gt;0),COUNTIFS($F$2:$F$413,TRUE(),$E$2:$E$413,"&gt;"&amp;E406)+COUNTIFS($F$1:F405,TRUE(),$E$1:E405,E406)+1,"")</f>
        <v>33</v>
      </c>
      <c r="H406" s="0" t="str">
        <f aca="false">IF(AND(F406,E406&lt;0),COUNTIFS($F$2:$F$413,TRUE(),$E$2:$E$413,"&lt;"&amp;E406)+COUNTIFS($F$1:F405,TRUE(),$E$1:E405,E406)+1,"")</f>
        <v/>
      </c>
    </row>
    <row r="407" customFormat="false" ht="15" hidden="false" customHeight="false" outlineLevel="0" collapsed="false">
      <c r="A407" s="0" t="s">
        <v>871</v>
      </c>
      <c r="B407" s="0" t="s">
        <v>872</v>
      </c>
      <c r="C407" s="7" t="n">
        <f aca="false">SUMIFS(Data!$D$2:$D$4985,Data!$A$2:$A$4985,SelectedWeek,Data!$B$2:$B$4985,A407)</f>
        <v>636.15</v>
      </c>
      <c r="D407" s="7" t="n">
        <f aca="false">SUMIFS(Data!$D$2:$D$4985,Data!$A$2:$A$4985,PriorWeek,Data!$B$2:$B$4985,A407)</f>
        <v>418.02</v>
      </c>
      <c r="E407" s="7" t="n">
        <f aca="false">C407-D407</f>
        <v>218.13</v>
      </c>
      <c r="F407" s="15" t="b">
        <f aca="false">OR(C407&gt;=MinMover,D407&gt;=MinMover)</f>
        <v>0</v>
      </c>
      <c r="G407" s="0" t="str">
        <f aca="false">IF(AND(F407,E407&gt;0),COUNTIFS($F$2:$F$413,TRUE(),$E$2:$E$413,"&gt;"&amp;E407)+COUNTIFS($F$1:F406,TRUE(),$E$1:E406,E407)+1,"")</f>
        <v/>
      </c>
      <c r="H407" s="0" t="str">
        <f aca="false">IF(AND(F407,E407&lt;0),COUNTIFS($F$2:$F$413,TRUE(),$E$2:$E$413,"&lt;"&amp;E407)+COUNTIFS($F$1:F406,TRUE(),$E$1:E406,E407)+1,"")</f>
        <v/>
      </c>
    </row>
    <row r="408" customFormat="false" ht="15" hidden="false" customHeight="false" outlineLevel="0" collapsed="false">
      <c r="A408" s="0" t="s">
        <v>873</v>
      </c>
      <c r="B408" s="0" t="s">
        <v>874</v>
      </c>
      <c r="C408" s="7" t="n">
        <f aca="false">SUMIFS(Data!$D$2:$D$4985,Data!$A$2:$A$4985,SelectedWeek,Data!$B$2:$B$4985,A408)</f>
        <v>2124.77</v>
      </c>
      <c r="D408" s="7" t="n">
        <f aca="false">SUMIFS(Data!$D$2:$D$4985,Data!$A$2:$A$4985,PriorWeek,Data!$B$2:$B$4985,A408)</f>
        <v>1581.84</v>
      </c>
      <c r="E408" s="7" t="n">
        <f aca="false">C408-D408</f>
        <v>542.93</v>
      </c>
      <c r="F408" s="15" t="b">
        <f aca="false">OR(C408&gt;=MinMover,D408&gt;=MinMover)</f>
        <v>1</v>
      </c>
      <c r="G408" s="0" t="n">
        <f aca="false">IF(AND(F408,E408&gt;0),COUNTIFS($F$2:$F$413,TRUE(),$E$2:$E$413,"&gt;"&amp;E408)+COUNTIFS($F$1:F407,TRUE(),$E$1:E407,E408)+1,"")</f>
        <v>23</v>
      </c>
      <c r="H408" s="0" t="str">
        <f aca="false">IF(AND(F408,E408&lt;0),COUNTIFS($F$2:$F$413,TRUE(),$E$2:$E$413,"&lt;"&amp;E408)+COUNTIFS($F$1:F407,TRUE(),$E$1:E407,E408)+1,"")</f>
        <v/>
      </c>
    </row>
    <row r="409" customFormat="false" ht="15" hidden="false" customHeight="false" outlineLevel="0" collapsed="false">
      <c r="A409" s="0" t="s">
        <v>875</v>
      </c>
      <c r="B409" s="0" t="s">
        <v>876</v>
      </c>
      <c r="C409" s="7" t="n">
        <f aca="false">SUMIFS(Data!$D$2:$D$4985,Data!$A$2:$A$4985,SelectedWeek,Data!$B$2:$B$4985,A409)</f>
        <v>823.09</v>
      </c>
      <c r="D409" s="7" t="n">
        <f aca="false">SUMIFS(Data!$D$2:$D$4985,Data!$A$2:$A$4985,PriorWeek,Data!$B$2:$B$4985,A409)</f>
        <v>430.14</v>
      </c>
      <c r="E409" s="7" t="n">
        <f aca="false">C409-D409</f>
        <v>392.95</v>
      </c>
      <c r="F409" s="15" t="b">
        <f aca="false">OR(C409&gt;=MinMover,D409&gt;=MinMover)</f>
        <v>0</v>
      </c>
      <c r="G409" s="0" t="str">
        <f aca="false">IF(AND(F409,E409&gt;0),COUNTIFS($F$2:$F$413,TRUE(),$E$2:$E$413,"&gt;"&amp;E409)+COUNTIFS($F$1:F408,TRUE(),$E$1:E408,E409)+1,"")</f>
        <v/>
      </c>
      <c r="H409" s="0" t="str">
        <f aca="false">IF(AND(F409,E409&lt;0),COUNTIFS($F$2:$F$413,TRUE(),$E$2:$E$413,"&lt;"&amp;E409)+COUNTIFS($F$1:F408,TRUE(),$E$1:E408,E409)+1,"")</f>
        <v/>
      </c>
    </row>
    <row r="410" customFormat="false" ht="15" hidden="false" customHeight="false" outlineLevel="0" collapsed="false">
      <c r="A410" s="0" t="s">
        <v>877</v>
      </c>
      <c r="B410" s="0" t="s">
        <v>878</v>
      </c>
      <c r="C410" s="7" t="n">
        <f aca="false">SUMIFS(Data!$D$2:$D$4985,Data!$A$2:$A$4985,SelectedWeek,Data!$B$2:$B$4985,A410)</f>
        <v>823.13</v>
      </c>
      <c r="D410" s="7" t="n">
        <f aca="false">SUMIFS(Data!$D$2:$D$4985,Data!$A$2:$A$4985,PriorWeek,Data!$B$2:$B$4985,A410)</f>
        <v>93.51</v>
      </c>
      <c r="E410" s="7" t="n">
        <f aca="false">C410-D410</f>
        <v>729.62</v>
      </c>
      <c r="F410" s="15" t="b">
        <f aca="false">OR(C410&gt;=MinMover,D410&gt;=MinMover)</f>
        <v>0</v>
      </c>
      <c r="G410" s="0" t="str">
        <f aca="false">IF(AND(F410,E410&gt;0),COUNTIFS($F$2:$F$413,TRUE(),$E$2:$E$413,"&gt;"&amp;E410)+COUNTIFS($F$1:F409,TRUE(),$E$1:E409,E410)+1,"")</f>
        <v/>
      </c>
      <c r="H410" s="0" t="str">
        <f aca="false">IF(AND(F410,E410&lt;0),COUNTIFS($F$2:$F$413,TRUE(),$E$2:$E$413,"&lt;"&amp;E410)+COUNTIFS($F$1:F409,TRUE(),$E$1:E409,E410)+1,"")</f>
        <v/>
      </c>
    </row>
    <row r="411" customFormat="false" ht="15" hidden="false" customHeight="false" outlineLevel="0" collapsed="false">
      <c r="A411" s="0" t="s">
        <v>879</v>
      </c>
      <c r="B411" s="0" t="s">
        <v>880</v>
      </c>
      <c r="C411" s="7" t="n">
        <f aca="false">SUMIFS(Data!$D$2:$D$4985,Data!$A$2:$A$4985,SelectedWeek,Data!$B$2:$B$4985,A411)</f>
        <v>1982.99</v>
      </c>
      <c r="D411" s="7" t="n">
        <f aca="false">SUMIFS(Data!$D$2:$D$4985,Data!$A$2:$A$4985,PriorWeek,Data!$B$2:$B$4985,A411)</f>
        <v>2472.53</v>
      </c>
      <c r="E411" s="7" t="n">
        <f aca="false">C411-D411</f>
        <v>-489.54</v>
      </c>
      <c r="F411" s="15" t="b">
        <f aca="false">OR(C411&gt;=MinMover,D411&gt;=MinMover)</f>
        <v>1</v>
      </c>
      <c r="G411" s="0" t="str">
        <f aca="false">IF(AND(F411,E411&gt;0),COUNTIFS($F$2:$F$413,TRUE(),$E$2:$E$413,"&gt;"&amp;E411)+COUNTIFS($F$1:F410,TRUE(),$E$1:E410,E411)+1,"")</f>
        <v/>
      </c>
      <c r="H411" s="0" t="n">
        <f aca="false">IF(AND(F411,E411&lt;0),COUNTIFS($F$2:$F$413,TRUE(),$E$2:$E$413,"&lt;"&amp;E411)+COUNTIFS($F$1:F410,TRUE(),$E$1:E410,E411)+1,"")</f>
        <v>12</v>
      </c>
    </row>
    <row r="412" customFormat="false" ht="15" hidden="false" customHeight="false" outlineLevel="0" collapsed="false">
      <c r="A412" s="0" t="s">
        <v>881</v>
      </c>
      <c r="B412" s="0" t="s">
        <v>882</v>
      </c>
      <c r="C412" s="7" t="n">
        <f aca="false">SUMIFS(Data!$D$2:$D$4985,Data!$A$2:$A$4985,SelectedWeek,Data!$B$2:$B$4985,A412)</f>
        <v>180.63</v>
      </c>
      <c r="D412" s="7" t="n">
        <f aca="false">SUMIFS(Data!$D$2:$D$4985,Data!$A$2:$A$4985,PriorWeek,Data!$B$2:$B$4985,A412)</f>
        <v>240.77</v>
      </c>
      <c r="E412" s="7" t="n">
        <f aca="false">C412-D412</f>
        <v>-60.14</v>
      </c>
      <c r="F412" s="15" t="b">
        <f aca="false">OR(C412&gt;=MinMover,D412&gt;=MinMover)</f>
        <v>0</v>
      </c>
      <c r="G412" s="0" t="str">
        <f aca="false">IF(AND(F412,E412&gt;0),COUNTIFS($F$2:$F$413,TRUE(),$E$2:$E$413,"&gt;"&amp;E412)+COUNTIFS($F$1:F411,TRUE(),$E$1:E411,E412)+1,"")</f>
        <v/>
      </c>
      <c r="H412" s="0" t="str">
        <f aca="false">IF(AND(F412,E412&lt;0),COUNTIFS($F$2:$F$413,TRUE(),$E$2:$E$413,"&lt;"&amp;E412)+COUNTIFS($F$1:F411,TRUE(),$E$1:E411,E412)+1,"")</f>
        <v/>
      </c>
    </row>
    <row r="413" customFormat="false" ht="15" hidden="false" customHeight="false" outlineLevel="0" collapsed="false">
      <c r="A413" s="0" t="s">
        <v>883</v>
      </c>
      <c r="B413" s="0" t="s">
        <v>884</v>
      </c>
      <c r="C413" s="7" t="n">
        <f aca="false">SUMIFS(Data!$D$2:$D$4985,Data!$A$2:$A$4985,SelectedWeek,Data!$B$2:$B$4985,A413)</f>
        <v>883.54</v>
      </c>
      <c r="D413" s="7" t="n">
        <f aca="false">SUMIFS(Data!$D$2:$D$4985,Data!$A$2:$A$4985,PriorWeek,Data!$B$2:$B$4985,A413)</f>
        <v>56.7</v>
      </c>
      <c r="E413" s="7" t="n">
        <f aca="false">C413-D413</f>
        <v>826.84</v>
      </c>
      <c r="F413" s="15" t="b">
        <f aca="false">OR(C413&gt;=MinMover,D413&gt;=MinMover)</f>
        <v>0</v>
      </c>
      <c r="G413" s="0" t="str">
        <f aca="false">IF(AND(F413,E413&gt;0),COUNTIFS($F$2:$F$413,TRUE(),$E$2:$E$413,"&gt;"&amp;E413)+COUNTIFS($F$1:F412,TRUE(),$E$1:E412,E413)+1,"")</f>
        <v/>
      </c>
      <c r="H413" s="0" t="str">
        <f aca="false">IF(AND(F413,E413&lt;0),COUNTIFS($F$2:$F$413,TRUE(),$E$2:$E$413,"&lt;"&amp;E413)+COUNTIFS($F$1:F412,TRUE(),$E$1:E412,E413)+1,"")</f>
        <v/>
      </c>
    </row>
  </sheetData>
  <autoFilter ref="A1:H413"/>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4" min="2" style="0" width="14"/>
    <col collapsed="false" customWidth="true" hidden="false" outlineLevel="0" max="5" min="5" style="0" width="20"/>
    <col collapsed="false" customWidth="true" hidden="false" outlineLevel="0" max="7" min="6" style="0" width="14"/>
  </cols>
  <sheetData>
    <row r="1" customFormat="false" ht="48" hidden="false" customHeight="true" outlineLevel="0" collapsed="false">
      <c r="A1" s="6" t="s">
        <v>885</v>
      </c>
      <c r="B1" s="6" t="s">
        <v>34</v>
      </c>
      <c r="C1" s="6" t="s">
        <v>35</v>
      </c>
      <c r="D1" s="6" t="s">
        <v>57</v>
      </c>
      <c r="E1" s="6" t="s">
        <v>58</v>
      </c>
      <c r="F1" s="6" t="s">
        <v>59</v>
      </c>
      <c r="G1" s="6" t="s">
        <v>60</v>
      </c>
    </row>
    <row r="2" customFormat="false" ht="15" hidden="false" customHeight="false" outlineLevel="0" collapsed="false">
      <c r="A2" s="0" t="s">
        <v>886</v>
      </c>
      <c r="B2" s="7" t="n">
        <f aca="false">SUMIFS(Data!$H$2:$H$200,Data!$F$2:$F$200,SelectedWeek,Data!$G$2:$G$200,A2)</f>
        <v>0</v>
      </c>
      <c r="C2" s="7" t="n">
        <f aca="false">SUMIFS(Data!$H$2:$H$200,Data!$F$2:$F$200,PriorWeek,Data!$G$2:$G$200,A2)</f>
        <v>286.4</v>
      </c>
      <c r="D2" s="7" t="n">
        <f aca="false">B2-C2</f>
        <v>-286.4</v>
      </c>
      <c r="E2" s="15" t="b">
        <f aca="false">OR(B2&gt;=MinMover,C2&gt;=MinMover)</f>
        <v>0</v>
      </c>
      <c r="F2" s="0" t="str">
        <f aca="false">IF(AND(E2,D2&gt;0),COUNTIFS($E$2:$E$30,TRUE(),$D$2:$D$30,"&gt;"&amp;D2)+COUNTIFS($E$1:E1,TRUE(),$D$1:D1,D2)+1,"")</f>
        <v/>
      </c>
      <c r="G2" s="0" t="str">
        <f aca="false">IF(AND(E2,D2&lt;0),COUNTIFS($E$2:$E$30,TRUE(),$D$2:$D$30,"&lt;"&amp;D2)+COUNTIFS($E$1:E1,TRUE(),$D$1:D1,D2)+1,"")</f>
        <v/>
      </c>
    </row>
    <row r="3" customFormat="false" ht="15" hidden="false" customHeight="false" outlineLevel="0" collapsed="false">
      <c r="A3" s="0" t="s">
        <v>887</v>
      </c>
      <c r="B3" s="7" t="n">
        <f aca="false">SUMIFS(Data!$H$2:$H$200,Data!$F$2:$F$200,SelectedWeek,Data!$G$2:$G$200,A3)</f>
        <v>0</v>
      </c>
      <c r="C3" s="7" t="n">
        <f aca="false">SUMIFS(Data!$H$2:$H$200,Data!$F$2:$F$200,PriorWeek,Data!$G$2:$G$200,A3)</f>
        <v>0</v>
      </c>
      <c r="D3" s="7" t="n">
        <f aca="false">B3-C3</f>
        <v>0</v>
      </c>
      <c r="E3" s="15" t="b">
        <f aca="false">OR(B3&gt;=MinMover,C3&gt;=MinMover)</f>
        <v>0</v>
      </c>
      <c r="F3" s="0" t="str">
        <f aca="false">IF(AND(E3,D3&gt;0),COUNTIFS($E$2:$E$30,TRUE(),$D$2:$D$30,"&gt;"&amp;D3)+COUNTIFS($E$1:E2,TRUE(),$D$1:D2,D3)+1,"")</f>
        <v/>
      </c>
      <c r="G3" s="0" t="str">
        <f aca="false">IF(AND(E3,D3&lt;0),COUNTIFS($E$2:$E$30,TRUE(),$D$2:$D$30,"&lt;"&amp;D3)+COUNTIFS($E$1:E2,TRUE(),$D$1:D2,D3)+1,"")</f>
        <v/>
      </c>
    </row>
    <row r="4" customFormat="false" ht="15" hidden="false" customHeight="false" outlineLevel="0" collapsed="false">
      <c r="A4" s="0" t="s">
        <v>888</v>
      </c>
      <c r="B4" s="7" t="n">
        <f aca="false">SUMIFS(Data!$H$2:$H$200,Data!$F$2:$F$200,SelectedWeek,Data!$G$2:$G$200,A4)</f>
        <v>460.07</v>
      </c>
      <c r="C4" s="7" t="n">
        <f aca="false">SUMIFS(Data!$H$2:$H$200,Data!$F$2:$F$200,PriorWeek,Data!$G$2:$G$200,A4)</f>
        <v>268.7</v>
      </c>
      <c r="D4" s="7" t="n">
        <f aca="false">B4-C4</f>
        <v>191.37</v>
      </c>
      <c r="E4" s="15" t="b">
        <f aca="false">OR(B4&gt;=MinMover,C4&gt;=MinMover)</f>
        <v>0</v>
      </c>
      <c r="F4" s="0" t="str">
        <f aca="false">IF(AND(E4,D4&gt;0),COUNTIFS($E$2:$E$30,TRUE(),$D$2:$D$30,"&gt;"&amp;D4)+COUNTIFS($E$1:E3,TRUE(),$D$1:D3,D4)+1,"")</f>
        <v/>
      </c>
      <c r="G4" s="0" t="str">
        <f aca="false">IF(AND(E4,D4&lt;0),COUNTIFS($E$2:$E$30,TRUE(),$D$2:$D$30,"&lt;"&amp;D4)+COUNTIFS($E$1:E3,TRUE(),$D$1:D3,D4)+1,"")</f>
        <v/>
      </c>
    </row>
    <row r="5" customFormat="false" ht="15" hidden="false" customHeight="false" outlineLevel="0" collapsed="false">
      <c r="A5" s="0" t="s">
        <v>889</v>
      </c>
      <c r="B5" s="7" t="n">
        <f aca="false">SUMIFS(Data!$H$2:$H$200,Data!$F$2:$F$200,SelectedWeek,Data!$G$2:$G$200,A5)</f>
        <v>-19.6</v>
      </c>
      <c r="C5" s="7" t="n">
        <f aca="false">SUMIFS(Data!$H$2:$H$200,Data!$F$2:$F$200,PriorWeek,Data!$G$2:$G$200,A5)</f>
        <v>0</v>
      </c>
      <c r="D5" s="7" t="n">
        <f aca="false">B5-C5</f>
        <v>-19.6</v>
      </c>
      <c r="E5" s="15" t="b">
        <f aca="false">OR(B5&gt;=MinMover,C5&gt;=MinMover)</f>
        <v>0</v>
      </c>
      <c r="F5" s="0" t="str">
        <f aca="false">IF(AND(E5,D5&gt;0),COUNTIFS($E$2:$E$30,TRUE(),$D$2:$D$30,"&gt;"&amp;D5)+COUNTIFS($E$1:E4,TRUE(),$D$1:D4,D5)+1,"")</f>
        <v/>
      </c>
      <c r="G5" s="0" t="str">
        <f aca="false">IF(AND(E5,D5&lt;0),COUNTIFS($E$2:$E$30,TRUE(),$D$2:$D$30,"&lt;"&amp;D5)+COUNTIFS($E$1:E4,TRUE(),$D$1:D4,D5)+1,"")</f>
        <v/>
      </c>
    </row>
    <row r="6" customFormat="false" ht="15" hidden="false" customHeight="false" outlineLevel="0" collapsed="false">
      <c r="A6" s="0" t="s">
        <v>890</v>
      </c>
      <c r="B6" s="7" t="n">
        <f aca="false">SUMIFS(Data!$H$2:$H$200,Data!$F$2:$F$200,SelectedWeek,Data!$G$2:$G$200,A6)</f>
        <v>-91.25</v>
      </c>
      <c r="C6" s="7" t="n">
        <f aca="false">SUMIFS(Data!$H$2:$H$200,Data!$F$2:$F$200,PriorWeek,Data!$G$2:$G$200,A6)</f>
        <v>0</v>
      </c>
      <c r="D6" s="7" t="n">
        <f aca="false">B6-C6</f>
        <v>-91.25</v>
      </c>
      <c r="E6" s="15" t="b">
        <f aca="false">OR(B6&gt;=MinMover,C6&gt;=MinMover)</f>
        <v>0</v>
      </c>
      <c r="F6" s="0" t="str">
        <f aca="false">IF(AND(E6,D6&gt;0),COUNTIFS($E$2:$E$30,TRUE(),$D$2:$D$30,"&gt;"&amp;D6)+COUNTIFS($E$1:E5,TRUE(),$D$1:D5,D6)+1,"")</f>
        <v/>
      </c>
      <c r="G6" s="0" t="str">
        <f aca="false">IF(AND(E6,D6&lt;0),COUNTIFS($E$2:$E$30,TRUE(),$D$2:$D$30,"&lt;"&amp;D6)+COUNTIFS($E$1:E5,TRUE(),$D$1:D5,D6)+1,"")</f>
        <v/>
      </c>
    </row>
    <row r="7" customFormat="false" ht="15" hidden="false" customHeight="false" outlineLevel="0" collapsed="false">
      <c r="A7" s="0" t="s">
        <v>891</v>
      </c>
      <c r="B7" s="7" t="n">
        <f aca="false">SUMIFS(Data!$H$2:$H$200,Data!$F$2:$F$200,SelectedWeek,Data!$G$2:$G$200,A7)</f>
        <v>0</v>
      </c>
      <c r="C7" s="7" t="n">
        <f aca="false">SUMIFS(Data!$H$2:$H$200,Data!$F$2:$F$200,PriorWeek,Data!$G$2:$G$200,A7)</f>
        <v>0</v>
      </c>
      <c r="D7" s="7" t="n">
        <f aca="false">B7-C7</f>
        <v>0</v>
      </c>
      <c r="E7" s="15" t="b">
        <f aca="false">OR(B7&gt;=MinMover,C7&gt;=MinMover)</f>
        <v>0</v>
      </c>
      <c r="F7" s="0" t="str">
        <f aca="false">IF(AND(E7,D7&gt;0),COUNTIFS($E$2:$E$30,TRUE(),$D$2:$D$30,"&gt;"&amp;D7)+COUNTIFS($E$1:E6,TRUE(),$D$1:D6,D7)+1,"")</f>
        <v/>
      </c>
      <c r="G7" s="0" t="str">
        <f aca="false">IF(AND(E7,D7&lt;0),COUNTIFS($E$2:$E$30,TRUE(),$D$2:$D$30,"&lt;"&amp;D7)+COUNTIFS($E$1:E6,TRUE(),$D$1:D6,D7)+1,"")</f>
        <v/>
      </c>
    </row>
    <row r="8" customFormat="false" ht="15" hidden="false" customHeight="false" outlineLevel="0" collapsed="false">
      <c r="A8" s="0" t="s">
        <v>892</v>
      </c>
      <c r="B8" s="7" t="n">
        <f aca="false">SUMIFS(Data!$H$2:$H$200,Data!$F$2:$F$200,SelectedWeek,Data!$G$2:$G$200,A8)</f>
        <v>905.52</v>
      </c>
      <c r="C8" s="7" t="n">
        <f aca="false">SUMIFS(Data!$H$2:$H$200,Data!$F$2:$F$200,PriorWeek,Data!$G$2:$G$200,A8)</f>
        <v>0</v>
      </c>
      <c r="D8" s="7" t="n">
        <f aca="false">B8-C8</f>
        <v>905.52</v>
      </c>
      <c r="E8" s="15" t="b">
        <f aca="false">OR(B8&gt;=MinMover,C8&gt;=MinMover)</f>
        <v>0</v>
      </c>
      <c r="F8" s="0" t="str">
        <f aca="false">IF(AND(E8,D8&gt;0),COUNTIFS($E$2:$E$30,TRUE(),$D$2:$D$30,"&gt;"&amp;D8)+COUNTIFS($E$1:E7,TRUE(),$D$1:D7,D8)+1,"")</f>
        <v/>
      </c>
      <c r="G8" s="0" t="str">
        <f aca="false">IF(AND(E8,D8&lt;0),COUNTIFS($E$2:$E$30,TRUE(),$D$2:$D$30,"&lt;"&amp;D8)+COUNTIFS($E$1:E7,TRUE(),$D$1:D7,D8)+1,"")</f>
        <v/>
      </c>
    </row>
    <row r="9" customFormat="false" ht="15" hidden="false" customHeight="false" outlineLevel="0" collapsed="false">
      <c r="A9" s="0" t="s">
        <v>893</v>
      </c>
      <c r="B9" s="7" t="n">
        <f aca="false">SUMIFS(Data!$H$2:$H$200,Data!$F$2:$F$200,SelectedWeek,Data!$G$2:$G$200,A9)</f>
        <v>5018.08</v>
      </c>
      <c r="C9" s="7" t="n">
        <f aca="false">SUMIFS(Data!$H$2:$H$200,Data!$F$2:$F$200,PriorWeek,Data!$G$2:$G$200,A9)</f>
        <v>4161.24</v>
      </c>
      <c r="D9" s="7" t="n">
        <f aca="false">B9-C9</f>
        <v>856.84</v>
      </c>
      <c r="E9" s="15" t="b">
        <f aca="false">OR(B9&gt;=MinMover,C9&gt;=MinMover)</f>
        <v>1</v>
      </c>
      <c r="F9" s="0" t="n">
        <f aca="false">IF(AND(E9,D9&gt;0),COUNTIFS($E$2:$E$30,TRUE(),$D$2:$D$30,"&gt;"&amp;D9)+COUNTIFS($E$1:E8,TRUE(),$D$1:D8,D9)+1,"")</f>
        <v>6</v>
      </c>
      <c r="G9" s="0" t="str">
        <f aca="false">IF(AND(E9,D9&lt;0),COUNTIFS($E$2:$E$30,TRUE(),$D$2:$D$30,"&lt;"&amp;D9)+COUNTIFS($E$1:E8,TRUE(),$D$1:D8,D9)+1,"")</f>
        <v/>
      </c>
    </row>
    <row r="10" customFormat="false" ht="15" hidden="false" customHeight="false" outlineLevel="0" collapsed="false">
      <c r="A10" s="0" t="s">
        <v>894</v>
      </c>
      <c r="B10" s="7" t="n">
        <f aca="false">SUMIFS(Data!$H$2:$H$200,Data!$F$2:$F$200,SelectedWeek,Data!$G$2:$G$200,A10)</f>
        <v>1709.05</v>
      </c>
      <c r="C10" s="7" t="n">
        <f aca="false">SUMIFS(Data!$H$2:$H$200,Data!$F$2:$F$200,PriorWeek,Data!$G$2:$G$200,A10)</f>
        <v>270</v>
      </c>
      <c r="D10" s="7" t="n">
        <f aca="false">B10-C10</f>
        <v>1439.05</v>
      </c>
      <c r="E10" s="15" t="b">
        <f aca="false">OR(B10&gt;=MinMover,C10&gt;=MinMover)</f>
        <v>1</v>
      </c>
      <c r="F10" s="0" t="n">
        <f aca="false">IF(AND(E10,D10&gt;0),COUNTIFS($E$2:$E$30,TRUE(),$D$2:$D$30,"&gt;"&amp;D10)+COUNTIFS($E$1:E9,TRUE(),$D$1:D9,D10)+1,"")</f>
        <v>4</v>
      </c>
      <c r="G10" s="0" t="str">
        <f aca="false">IF(AND(E10,D10&lt;0),COUNTIFS($E$2:$E$30,TRUE(),$D$2:$D$30,"&lt;"&amp;D10)+COUNTIFS($E$1:E9,TRUE(),$D$1:D9,D10)+1,"")</f>
        <v/>
      </c>
    </row>
    <row r="11" customFormat="false" ht="15" hidden="false" customHeight="false" outlineLevel="0" collapsed="false">
      <c r="A11" s="0" t="s">
        <v>895</v>
      </c>
      <c r="B11" s="7" t="n">
        <f aca="false">SUMIFS(Data!$H$2:$H$200,Data!$F$2:$F$200,SelectedWeek,Data!$G$2:$G$200,A11)</f>
        <v>7464.53</v>
      </c>
      <c r="C11" s="7" t="n">
        <f aca="false">SUMIFS(Data!$H$2:$H$200,Data!$F$2:$F$200,PriorWeek,Data!$G$2:$G$200,A11)</f>
        <v>4480.91</v>
      </c>
      <c r="D11" s="7" t="n">
        <f aca="false">B11-C11</f>
        <v>2983.62</v>
      </c>
      <c r="E11" s="15" t="b">
        <f aca="false">OR(B11&gt;=MinMover,C11&gt;=MinMover)</f>
        <v>1</v>
      </c>
      <c r="F11" s="0" t="n">
        <f aca="false">IF(AND(E11,D11&gt;0),COUNTIFS($E$2:$E$30,TRUE(),$D$2:$D$30,"&gt;"&amp;D11)+COUNTIFS($E$1:E10,TRUE(),$D$1:D10,D11)+1,"")</f>
        <v>3</v>
      </c>
      <c r="G11" s="0" t="str">
        <f aca="false">IF(AND(E11,D11&lt;0),COUNTIFS($E$2:$E$30,TRUE(),$D$2:$D$30,"&lt;"&amp;D11)+COUNTIFS($E$1:E10,TRUE(),$D$1:D10,D11)+1,"")</f>
        <v/>
      </c>
    </row>
    <row r="12" customFormat="false" ht="15" hidden="false" customHeight="false" outlineLevel="0" collapsed="false">
      <c r="A12" s="0" t="s">
        <v>896</v>
      </c>
      <c r="B12" s="7" t="n">
        <f aca="false">SUMIFS(Data!$H$2:$H$200,Data!$F$2:$F$200,SelectedWeek,Data!$G$2:$G$200,A12)</f>
        <v>4599.23</v>
      </c>
      <c r="C12" s="7" t="n">
        <f aca="false">SUMIFS(Data!$H$2:$H$200,Data!$F$2:$F$200,PriorWeek,Data!$G$2:$G$200,A12)</f>
        <v>5871.22</v>
      </c>
      <c r="D12" s="7" t="n">
        <f aca="false">B12-C12</f>
        <v>-1271.99</v>
      </c>
      <c r="E12" s="15" t="b">
        <f aca="false">OR(B12&gt;=MinMover,C12&gt;=MinMover)</f>
        <v>1</v>
      </c>
      <c r="F12" s="0" t="str">
        <f aca="false">IF(AND(E12,D12&gt;0),COUNTIFS($E$2:$E$30,TRUE(),$D$2:$D$30,"&gt;"&amp;D12)+COUNTIFS($E$1:E11,TRUE(),$D$1:D11,D12)+1,"")</f>
        <v/>
      </c>
      <c r="G12" s="0" t="n">
        <f aca="false">IF(AND(E12,D12&lt;0),COUNTIFS($E$2:$E$30,TRUE(),$D$2:$D$30,"&lt;"&amp;D12)+COUNTIFS($E$1:E11,TRUE(),$D$1:D11,D12)+1,"")</f>
        <v>4</v>
      </c>
    </row>
    <row r="13" customFormat="false" ht="15" hidden="false" customHeight="false" outlineLevel="0" collapsed="false">
      <c r="A13" s="0" t="s">
        <v>897</v>
      </c>
      <c r="B13" s="7" t="n">
        <f aca="false">SUMIFS(Data!$H$2:$H$200,Data!$F$2:$F$200,SelectedWeek,Data!$G$2:$G$200,A13)</f>
        <v>0</v>
      </c>
      <c r="C13" s="7" t="n">
        <f aca="false">SUMIFS(Data!$H$2:$H$200,Data!$F$2:$F$200,PriorWeek,Data!$G$2:$G$200,A13)</f>
        <v>0</v>
      </c>
      <c r="D13" s="7" t="n">
        <f aca="false">B13-C13</f>
        <v>0</v>
      </c>
      <c r="E13" s="15" t="b">
        <f aca="false">OR(B13&gt;=MinMover,C13&gt;=MinMover)</f>
        <v>0</v>
      </c>
      <c r="F13" s="0" t="str">
        <f aca="false">IF(AND(E13,D13&gt;0),COUNTIFS($E$2:$E$30,TRUE(),$D$2:$D$30,"&gt;"&amp;D13)+COUNTIFS($E$1:E12,TRUE(),$D$1:D12,D13)+1,"")</f>
        <v/>
      </c>
      <c r="G13" s="0" t="str">
        <f aca="false">IF(AND(E13,D13&lt;0),COUNTIFS($E$2:$E$30,TRUE(),$D$2:$D$30,"&lt;"&amp;D13)+COUNTIFS($E$1:E12,TRUE(),$D$1:D12,D13)+1,"")</f>
        <v/>
      </c>
    </row>
    <row r="14" customFormat="false" ht="15" hidden="false" customHeight="false" outlineLevel="0" collapsed="false">
      <c r="A14" s="0" t="s">
        <v>898</v>
      </c>
      <c r="B14" s="7" t="n">
        <f aca="false">SUMIFS(Data!$H$2:$H$200,Data!$F$2:$F$200,SelectedWeek,Data!$G$2:$G$200,A14)</f>
        <v>0</v>
      </c>
      <c r="C14" s="7" t="n">
        <f aca="false">SUMIFS(Data!$H$2:$H$200,Data!$F$2:$F$200,PriorWeek,Data!$G$2:$G$200,A14)</f>
        <v>0</v>
      </c>
      <c r="D14" s="7" t="n">
        <f aca="false">B14-C14</f>
        <v>0</v>
      </c>
      <c r="E14" s="15" t="b">
        <f aca="false">OR(B14&gt;=MinMover,C14&gt;=MinMover)</f>
        <v>0</v>
      </c>
      <c r="F14" s="0" t="str">
        <f aca="false">IF(AND(E14,D14&gt;0),COUNTIFS($E$2:$E$30,TRUE(),$D$2:$D$30,"&gt;"&amp;D14)+COUNTIFS($E$1:E13,TRUE(),$D$1:D13,D14)+1,"")</f>
        <v/>
      </c>
      <c r="G14" s="0" t="str">
        <f aca="false">IF(AND(E14,D14&lt;0),COUNTIFS($E$2:$E$30,TRUE(),$D$2:$D$30,"&lt;"&amp;D14)+COUNTIFS($E$1:E13,TRUE(),$D$1:D13,D14)+1,"")</f>
        <v/>
      </c>
    </row>
    <row r="15" customFormat="false" ht="15" hidden="false" customHeight="false" outlineLevel="0" collapsed="false">
      <c r="A15" s="0" t="s">
        <v>899</v>
      </c>
      <c r="B15" s="7" t="n">
        <f aca="false">SUMIFS(Data!$H$2:$H$200,Data!$F$2:$F$200,SelectedWeek,Data!$G$2:$G$200,A15)</f>
        <v>0</v>
      </c>
      <c r="C15" s="7" t="n">
        <f aca="false">SUMIFS(Data!$H$2:$H$200,Data!$F$2:$F$200,PriorWeek,Data!$G$2:$G$200,A15)</f>
        <v>0</v>
      </c>
      <c r="D15" s="7" t="n">
        <f aca="false">B15-C15</f>
        <v>0</v>
      </c>
      <c r="E15" s="15" t="b">
        <f aca="false">OR(B15&gt;=MinMover,C15&gt;=MinMover)</f>
        <v>0</v>
      </c>
      <c r="F15" s="0" t="str">
        <f aca="false">IF(AND(E15,D15&gt;0),COUNTIFS($E$2:$E$30,TRUE(),$D$2:$D$30,"&gt;"&amp;D15)+COUNTIFS($E$1:E14,TRUE(),$D$1:D14,D15)+1,"")</f>
        <v/>
      </c>
      <c r="G15" s="0" t="str">
        <f aca="false">IF(AND(E15,D15&lt;0),COUNTIFS($E$2:$E$30,TRUE(),$D$2:$D$30,"&lt;"&amp;D15)+COUNTIFS($E$1:E14,TRUE(),$D$1:D14,D15)+1,"")</f>
        <v/>
      </c>
    </row>
    <row r="16" customFormat="false" ht="15" hidden="false" customHeight="false" outlineLevel="0" collapsed="false">
      <c r="A16" s="0" t="s">
        <v>900</v>
      </c>
      <c r="B16" s="7" t="n">
        <f aca="false">SUMIFS(Data!$H$2:$H$200,Data!$F$2:$F$200,SelectedWeek,Data!$G$2:$G$200,A16)</f>
        <v>-197.8</v>
      </c>
      <c r="C16" s="7" t="n">
        <f aca="false">SUMIFS(Data!$H$2:$H$200,Data!$F$2:$F$200,PriorWeek,Data!$G$2:$G$200,A16)</f>
        <v>2453.8</v>
      </c>
      <c r="D16" s="7" t="n">
        <f aca="false">B16-C16</f>
        <v>-2651.6</v>
      </c>
      <c r="E16" s="15" t="b">
        <f aca="false">OR(B16&gt;=MinMover,C16&gt;=MinMover)</f>
        <v>1</v>
      </c>
      <c r="F16" s="0" t="str">
        <f aca="false">IF(AND(E16,D16&gt;0),COUNTIFS($E$2:$E$30,TRUE(),$D$2:$D$30,"&gt;"&amp;D16)+COUNTIFS($E$1:E15,TRUE(),$D$1:D15,D16)+1,"")</f>
        <v/>
      </c>
      <c r="G16" s="0" t="n">
        <f aca="false">IF(AND(E16,D16&lt;0),COUNTIFS($E$2:$E$30,TRUE(),$D$2:$D$30,"&lt;"&amp;D16)+COUNTIFS($E$1:E15,TRUE(),$D$1:D15,D16)+1,"")</f>
        <v>3</v>
      </c>
    </row>
    <row r="17" customFormat="false" ht="15" hidden="false" customHeight="false" outlineLevel="0" collapsed="false">
      <c r="A17" s="0" t="s">
        <v>901</v>
      </c>
      <c r="B17" s="7" t="n">
        <f aca="false">SUMIFS(Data!$H$2:$H$200,Data!$F$2:$F$200,SelectedWeek,Data!$G$2:$G$200,A17)</f>
        <v>3651.6</v>
      </c>
      <c r="C17" s="7" t="n">
        <f aca="false">SUMIFS(Data!$H$2:$H$200,Data!$F$2:$F$200,PriorWeek,Data!$G$2:$G$200,A17)</f>
        <v>0</v>
      </c>
      <c r="D17" s="7" t="n">
        <f aca="false">B17-C17</f>
        <v>3651.6</v>
      </c>
      <c r="E17" s="15" t="b">
        <f aca="false">OR(B17&gt;=MinMover,C17&gt;=MinMover)</f>
        <v>1</v>
      </c>
      <c r="F17" s="0" t="n">
        <f aca="false">IF(AND(E17,D17&gt;0),COUNTIFS($E$2:$E$30,TRUE(),$D$2:$D$30,"&gt;"&amp;D17)+COUNTIFS($E$1:E16,TRUE(),$D$1:D16,D17)+1,"")</f>
        <v>2</v>
      </c>
      <c r="G17" s="0" t="str">
        <f aca="false">IF(AND(E17,D17&lt;0),COUNTIFS($E$2:$E$30,TRUE(),$D$2:$D$30,"&lt;"&amp;D17)+COUNTIFS($E$1:E16,TRUE(),$D$1:D16,D17)+1,"")</f>
        <v/>
      </c>
    </row>
    <row r="18" customFormat="false" ht="15" hidden="false" customHeight="false" outlineLevel="0" collapsed="false">
      <c r="A18" s="0" t="s">
        <v>902</v>
      </c>
      <c r="B18" s="7" t="n">
        <f aca="false">SUMIFS(Data!$H$2:$H$200,Data!$F$2:$F$200,SelectedWeek,Data!$G$2:$G$200,A18)</f>
        <v>-30.81</v>
      </c>
      <c r="C18" s="7" t="n">
        <f aca="false">SUMIFS(Data!$H$2:$H$200,Data!$F$2:$F$200,PriorWeek,Data!$G$2:$G$200,A18)</f>
        <v>-30.81</v>
      </c>
      <c r="D18" s="7" t="n">
        <f aca="false">B18-C18</f>
        <v>0</v>
      </c>
      <c r="E18" s="15" t="b">
        <f aca="false">OR(B18&gt;=MinMover,C18&gt;=MinMover)</f>
        <v>0</v>
      </c>
      <c r="F18" s="0" t="str">
        <f aca="false">IF(AND(E18,D18&gt;0),COUNTIFS($E$2:$E$30,TRUE(),$D$2:$D$30,"&gt;"&amp;D18)+COUNTIFS($E$1:E17,TRUE(),$D$1:D17,D18)+1,"")</f>
        <v/>
      </c>
      <c r="G18" s="0" t="str">
        <f aca="false">IF(AND(E18,D18&lt;0),COUNTIFS($E$2:$E$30,TRUE(),$D$2:$D$30,"&lt;"&amp;D18)+COUNTIFS($E$1:E17,TRUE(),$D$1:D17,D18)+1,"")</f>
        <v/>
      </c>
    </row>
    <row r="19" customFormat="false" ht="15" hidden="false" customHeight="false" outlineLevel="0" collapsed="false">
      <c r="A19" s="0" t="s">
        <v>903</v>
      </c>
      <c r="B19" s="7" t="n">
        <f aca="false">SUMIFS(Data!$H$2:$H$200,Data!$F$2:$F$200,SelectedWeek,Data!$G$2:$G$200,A19)</f>
        <v>104</v>
      </c>
      <c r="C19" s="7" t="n">
        <f aca="false">SUMIFS(Data!$H$2:$H$200,Data!$F$2:$F$200,PriorWeek,Data!$G$2:$G$200,A19)</f>
        <v>10798.24</v>
      </c>
      <c r="D19" s="7" t="n">
        <f aca="false">B19-C19</f>
        <v>-10694.24</v>
      </c>
      <c r="E19" s="15" t="b">
        <f aca="false">OR(B19&gt;=MinMover,C19&gt;=MinMover)</f>
        <v>1</v>
      </c>
      <c r="F19" s="0" t="str">
        <f aca="false">IF(AND(E19,D19&gt;0),COUNTIFS($E$2:$E$30,TRUE(),$D$2:$D$30,"&gt;"&amp;D19)+COUNTIFS($E$1:E18,TRUE(),$D$1:D18,D19)+1,"")</f>
        <v/>
      </c>
      <c r="G19" s="0" t="n">
        <f aca="false">IF(AND(E19,D19&lt;0),COUNTIFS($E$2:$E$30,TRUE(),$D$2:$D$30,"&lt;"&amp;D19)+COUNTIFS($E$1:E18,TRUE(),$D$1:D18,D19)+1,"")</f>
        <v>1</v>
      </c>
    </row>
    <row r="20" customFormat="false" ht="15" hidden="false" customHeight="false" outlineLevel="0" collapsed="false">
      <c r="A20" s="0" t="s">
        <v>904</v>
      </c>
      <c r="B20" s="7" t="n">
        <f aca="false">SUMIFS(Data!$H$2:$H$200,Data!$F$2:$F$200,SelectedWeek,Data!$G$2:$G$200,A20)</f>
        <v>2843.29</v>
      </c>
      <c r="C20" s="7" t="n">
        <f aca="false">SUMIFS(Data!$H$2:$H$200,Data!$F$2:$F$200,PriorWeek,Data!$G$2:$G$200,A20)</f>
        <v>1696.78</v>
      </c>
      <c r="D20" s="7" t="n">
        <f aca="false">B20-C20</f>
        <v>1146.51</v>
      </c>
      <c r="E20" s="15" t="b">
        <f aca="false">OR(B20&gt;=MinMover,C20&gt;=MinMover)</f>
        <v>1</v>
      </c>
      <c r="F20" s="0" t="n">
        <f aca="false">IF(AND(E20,D20&gt;0),COUNTIFS($E$2:$E$30,TRUE(),$D$2:$D$30,"&gt;"&amp;D20)+COUNTIFS($E$1:E19,TRUE(),$D$1:D19,D20)+1,"")</f>
        <v>5</v>
      </c>
      <c r="G20" s="0" t="str">
        <f aca="false">IF(AND(E20,D20&lt;0),COUNTIFS($E$2:$E$30,TRUE(),$D$2:$D$30,"&lt;"&amp;D20)+COUNTIFS($E$1:E19,TRUE(),$D$1:D19,D20)+1,"")</f>
        <v/>
      </c>
    </row>
    <row r="21" customFormat="false" ht="15" hidden="false" customHeight="false" outlineLevel="0" collapsed="false">
      <c r="A21" s="0" t="s">
        <v>905</v>
      </c>
      <c r="B21" s="7" t="n">
        <f aca="false">SUMIFS(Data!$H$2:$H$200,Data!$F$2:$F$200,SelectedWeek,Data!$G$2:$G$200,A21)</f>
        <v>0</v>
      </c>
      <c r="C21" s="7" t="n">
        <f aca="false">SUMIFS(Data!$H$2:$H$200,Data!$F$2:$F$200,PriorWeek,Data!$G$2:$G$200,A21)</f>
        <v>0</v>
      </c>
      <c r="D21" s="7" t="n">
        <f aca="false">B21-C21</f>
        <v>0</v>
      </c>
      <c r="E21" s="15" t="b">
        <f aca="false">OR(B21&gt;=MinMover,C21&gt;=MinMover)</f>
        <v>0</v>
      </c>
      <c r="F21" s="0" t="str">
        <f aca="false">IF(AND(E21,D21&gt;0),COUNTIFS($E$2:$E$30,TRUE(),$D$2:$D$30,"&gt;"&amp;D21)+COUNTIFS($E$1:E20,TRUE(),$D$1:D20,D21)+1,"")</f>
        <v/>
      </c>
      <c r="G21" s="0" t="str">
        <f aca="false">IF(AND(E21,D21&lt;0),COUNTIFS($E$2:$E$30,TRUE(),$D$2:$D$30,"&lt;"&amp;D21)+COUNTIFS($E$1:E20,TRUE(),$D$1:D20,D21)+1,"")</f>
        <v/>
      </c>
    </row>
    <row r="22" customFormat="false" ht="15" hidden="false" customHeight="false" outlineLevel="0" collapsed="false">
      <c r="A22" s="0" t="s">
        <v>906</v>
      </c>
      <c r="B22" s="7" t="n">
        <f aca="false">SUMIFS(Data!$H$2:$H$200,Data!$F$2:$F$200,SelectedWeek,Data!$G$2:$G$200,A22)</f>
        <v>1296.93</v>
      </c>
      <c r="C22" s="7" t="n">
        <f aca="false">SUMIFS(Data!$H$2:$H$200,Data!$F$2:$F$200,PriorWeek,Data!$G$2:$G$200,A22)</f>
        <v>1080</v>
      </c>
      <c r="D22" s="7" t="n">
        <f aca="false">B22-C22</f>
        <v>216.93</v>
      </c>
      <c r="E22" s="15" t="b">
        <f aca="false">OR(B22&gt;=MinMover,C22&gt;=MinMover)</f>
        <v>1</v>
      </c>
      <c r="F22" s="0" t="n">
        <f aca="false">IF(AND(E22,D22&gt;0),COUNTIFS($E$2:$E$30,TRUE(),$D$2:$D$30,"&gt;"&amp;D22)+COUNTIFS($E$1:E21,TRUE(),$D$1:D21,D22)+1,"")</f>
        <v>7</v>
      </c>
      <c r="G22" s="0" t="str">
        <f aca="false">IF(AND(E22,D22&lt;0),COUNTIFS($E$2:$E$30,TRUE(),$D$2:$D$30,"&lt;"&amp;D22)+COUNTIFS($E$1:E21,TRUE(),$D$1:D21,D22)+1,"")</f>
        <v/>
      </c>
    </row>
    <row r="23" customFormat="false" ht="15" hidden="false" customHeight="false" outlineLevel="0" collapsed="false">
      <c r="A23" s="0" t="s">
        <v>907</v>
      </c>
      <c r="B23" s="7" t="n">
        <f aca="false">SUMIFS(Data!$H$2:$H$200,Data!$F$2:$F$200,SelectedWeek,Data!$G$2:$G$200,A23)</f>
        <v>0</v>
      </c>
      <c r="C23" s="7" t="n">
        <f aca="false">SUMIFS(Data!$H$2:$H$200,Data!$F$2:$F$200,PriorWeek,Data!$G$2:$G$200,A23)</f>
        <v>0</v>
      </c>
      <c r="D23" s="7" t="n">
        <f aca="false">B23-C23</f>
        <v>0</v>
      </c>
      <c r="E23" s="15" t="b">
        <f aca="false">OR(B23&gt;=MinMover,C23&gt;=MinMover)</f>
        <v>0</v>
      </c>
      <c r="F23" s="0" t="str">
        <f aca="false">IF(AND(E23,D23&gt;0),COUNTIFS($E$2:$E$30,TRUE(),$D$2:$D$30,"&gt;"&amp;D23)+COUNTIFS($E$1:E22,TRUE(),$D$1:D22,D23)+1,"")</f>
        <v/>
      </c>
      <c r="G23" s="0" t="str">
        <f aca="false">IF(AND(E23,D23&lt;0),COUNTIFS($E$2:$E$30,TRUE(),$D$2:$D$30,"&lt;"&amp;D23)+COUNTIFS($E$1:E22,TRUE(),$D$1:D22,D23)+1,"")</f>
        <v/>
      </c>
    </row>
    <row r="24" customFormat="false" ht="15" hidden="false" customHeight="false" outlineLevel="0" collapsed="false">
      <c r="A24" s="0" t="s">
        <v>908</v>
      </c>
      <c r="B24" s="7" t="n">
        <f aca="false">SUMIFS(Data!$H$2:$H$200,Data!$F$2:$F$200,SelectedWeek,Data!$G$2:$G$200,A24)</f>
        <v>0</v>
      </c>
      <c r="C24" s="7" t="n">
        <f aca="false">SUMIFS(Data!$H$2:$H$200,Data!$F$2:$F$200,PriorWeek,Data!$G$2:$G$200,A24)</f>
        <v>0</v>
      </c>
      <c r="D24" s="7" t="n">
        <f aca="false">B24-C24</f>
        <v>0</v>
      </c>
      <c r="E24" s="15" t="b">
        <f aca="false">OR(B24&gt;=MinMover,C24&gt;=MinMover)</f>
        <v>0</v>
      </c>
      <c r="F24" s="0" t="str">
        <f aca="false">IF(AND(E24,D24&gt;0),COUNTIFS($E$2:$E$30,TRUE(),$D$2:$D$30,"&gt;"&amp;D24)+COUNTIFS($E$1:E23,TRUE(),$D$1:D23,D24)+1,"")</f>
        <v/>
      </c>
      <c r="G24" s="0" t="str">
        <f aca="false">IF(AND(E24,D24&lt;0),COUNTIFS($E$2:$E$30,TRUE(),$D$2:$D$30,"&lt;"&amp;D24)+COUNTIFS($E$1:E23,TRUE(),$D$1:D23,D24)+1,"")</f>
        <v/>
      </c>
    </row>
    <row r="25" customFormat="false" ht="15" hidden="false" customHeight="false" outlineLevel="0" collapsed="false">
      <c r="A25" s="0" t="s">
        <v>909</v>
      </c>
      <c r="B25" s="7" t="n">
        <f aca="false">SUMIFS(Data!$H$2:$H$200,Data!$F$2:$F$200,SelectedWeek,Data!$G$2:$G$200,A25)</f>
        <v>170.74</v>
      </c>
      <c r="C25" s="7" t="n">
        <f aca="false">SUMIFS(Data!$H$2:$H$200,Data!$F$2:$F$200,PriorWeek,Data!$G$2:$G$200,A25)</f>
        <v>3483.96</v>
      </c>
      <c r="D25" s="7" t="n">
        <f aca="false">B25-C25</f>
        <v>-3313.22</v>
      </c>
      <c r="E25" s="15" t="b">
        <f aca="false">OR(B25&gt;=MinMover,C25&gt;=MinMover)</f>
        <v>1</v>
      </c>
      <c r="F25" s="0" t="str">
        <f aca="false">IF(AND(E25,D25&gt;0),COUNTIFS($E$2:$E$30,TRUE(),$D$2:$D$30,"&gt;"&amp;D25)+COUNTIFS($E$1:E24,TRUE(),$D$1:D24,D25)+1,"")</f>
        <v/>
      </c>
      <c r="G25" s="0" t="n">
        <f aca="false">IF(AND(E25,D25&lt;0),COUNTIFS($E$2:$E$30,TRUE(),$D$2:$D$30,"&lt;"&amp;D25)+COUNTIFS($E$1:E24,TRUE(),$D$1:D24,D25)+1,"")</f>
        <v>2</v>
      </c>
    </row>
    <row r="26" customFormat="false" ht="15" hidden="false" customHeight="false" outlineLevel="0" collapsed="false">
      <c r="A26" s="0" t="s">
        <v>910</v>
      </c>
      <c r="B26" s="7" t="n">
        <f aca="false">SUMIFS(Data!$H$2:$H$200,Data!$F$2:$F$200,SelectedWeek,Data!$G$2:$G$200,A26)</f>
        <v>0</v>
      </c>
      <c r="C26" s="7" t="n">
        <f aca="false">SUMIFS(Data!$H$2:$H$200,Data!$F$2:$F$200,PriorWeek,Data!$G$2:$G$200,A26)</f>
        <v>246.72</v>
      </c>
      <c r="D26" s="7" t="n">
        <f aca="false">B26-C26</f>
        <v>-246.72</v>
      </c>
      <c r="E26" s="15" t="b">
        <f aca="false">OR(B26&gt;=MinMover,C26&gt;=MinMover)</f>
        <v>0</v>
      </c>
      <c r="F26" s="0" t="str">
        <f aca="false">IF(AND(E26,D26&gt;0),COUNTIFS($E$2:$E$30,TRUE(),$D$2:$D$30,"&gt;"&amp;D26)+COUNTIFS($E$1:E25,TRUE(),$D$1:D25,D26)+1,"")</f>
        <v/>
      </c>
      <c r="G26" s="0" t="str">
        <f aca="false">IF(AND(E26,D26&lt;0),COUNTIFS($E$2:$E$30,TRUE(),$D$2:$D$30,"&lt;"&amp;D26)+COUNTIFS($E$1:E25,TRUE(),$D$1:D25,D26)+1,"")</f>
        <v/>
      </c>
    </row>
    <row r="27" customFormat="false" ht="15" hidden="false" customHeight="false" outlineLevel="0" collapsed="false">
      <c r="A27" s="0" t="s">
        <v>911</v>
      </c>
      <c r="B27" s="7" t="n">
        <f aca="false">SUMIFS(Data!$H$2:$H$200,Data!$F$2:$F$200,SelectedWeek,Data!$G$2:$G$200,A27)</f>
        <v>222.5</v>
      </c>
      <c r="C27" s="7" t="n">
        <f aca="false">SUMIFS(Data!$H$2:$H$200,Data!$F$2:$F$200,PriorWeek,Data!$G$2:$G$200,A27)</f>
        <v>348.57</v>
      </c>
      <c r="D27" s="7" t="n">
        <f aca="false">B27-C27</f>
        <v>-126.07</v>
      </c>
      <c r="E27" s="15" t="b">
        <f aca="false">OR(B27&gt;=MinMover,C27&gt;=MinMover)</f>
        <v>0</v>
      </c>
      <c r="F27" s="0" t="str">
        <f aca="false">IF(AND(E27,D27&gt;0),COUNTIFS($E$2:$E$30,TRUE(),$D$2:$D$30,"&gt;"&amp;D27)+COUNTIFS($E$1:E26,TRUE(),$D$1:D26,D27)+1,"")</f>
        <v/>
      </c>
      <c r="G27" s="0" t="str">
        <f aca="false">IF(AND(E27,D27&lt;0),COUNTIFS($E$2:$E$30,TRUE(),$D$2:$D$30,"&lt;"&amp;D27)+COUNTIFS($E$1:E26,TRUE(),$D$1:D26,D27)+1,"")</f>
        <v/>
      </c>
    </row>
    <row r="28" customFormat="false" ht="15" hidden="false" customHeight="false" outlineLevel="0" collapsed="false">
      <c r="A28" s="0" t="s">
        <v>912</v>
      </c>
      <c r="B28" s="7" t="n">
        <f aca="false">SUMIFS(Data!$H$2:$H$200,Data!$F$2:$F$200,SelectedWeek,Data!$G$2:$G$200,A28)</f>
        <v>269.96</v>
      </c>
      <c r="C28" s="7" t="n">
        <f aca="false">SUMIFS(Data!$H$2:$H$200,Data!$F$2:$F$200,PriorWeek,Data!$G$2:$G$200,A28)</f>
        <v>0</v>
      </c>
      <c r="D28" s="7" t="n">
        <f aca="false">B28-C28</f>
        <v>269.96</v>
      </c>
      <c r="E28" s="15" t="b">
        <f aca="false">OR(B28&gt;=MinMover,C28&gt;=MinMover)</f>
        <v>0</v>
      </c>
      <c r="F28" s="0" t="str">
        <f aca="false">IF(AND(E28,D28&gt;0),COUNTIFS($E$2:$E$30,TRUE(),$D$2:$D$30,"&gt;"&amp;D28)+COUNTIFS($E$1:E27,TRUE(),$D$1:D27,D28)+1,"")</f>
        <v/>
      </c>
      <c r="G28" s="0" t="str">
        <f aca="false">IF(AND(E28,D28&lt;0),COUNTIFS($E$2:$E$30,TRUE(),$D$2:$D$30,"&lt;"&amp;D28)+COUNTIFS($E$1:E27,TRUE(),$D$1:D27,D28)+1,"")</f>
        <v/>
      </c>
    </row>
    <row r="29" customFormat="false" ht="15" hidden="false" customHeight="false" outlineLevel="0" collapsed="false">
      <c r="A29" s="0" t="s">
        <v>913</v>
      </c>
      <c r="B29" s="7" t="n">
        <f aca="false">SUMIFS(Data!$H$2:$H$200,Data!$F$2:$F$200,SelectedWeek,Data!$G$2:$G$200,A29)</f>
        <v>277739.02</v>
      </c>
      <c r="C29" s="7" t="n">
        <f aca="false">SUMIFS(Data!$H$2:$H$200,Data!$F$2:$F$200,PriorWeek,Data!$G$2:$G$200,A29)</f>
        <v>259185.03</v>
      </c>
      <c r="D29" s="7" t="n">
        <f aca="false">B29-C29</f>
        <v>18553.99</v>
      </c>
      <c r="E29" s="15" t="b">
        <f aca="false">OR(B29&gt;=MinMover,C29&gt;=MinMover)</f>
        <v>1</v>
      </c>
      <c r="F29" s="0" t="n">
        <f aca="false">IF(AND(E29,D29&gt;0),COUNTIFS($E$2:$E$30,TRUE(),$D$2:$D$30,"&gt;"&amp;D29)+COUNTIFS($E$1:E28,TRUE(),$D$1:D28,D29)+1,"")</f>
        <v>1</v>
      </c>
      <c r="G29" s="0" t="str">
        <f aca="false">IF(AND(E29,D29&lt;0),COUNTIFS($E$2:$E$30,TRUE(),$D$2:$D$30,"&lt;"&amp;D29)+COUNTIFS($E$1:E28,TRUE(),$D$1:D28,D29)+1,"")</f>
        <v/>
      </c>
    </row>
    <row r="30" customFormat="false" ht="15" hidden="false" customHeight="false" outlineLevel="0" collapsed="false">
      <c r="A30" s="0" t="s">
        <v>914</v>
      </c>
      <c r="B30" s="7" t="n">
        <f aca="false">SUMIFS(Data!$H$2:$H$200,Data!$F$2:$F$200,SelectedWeek,Data!$G$2:$G$200,A30)</f>
        <v>0</v>
      </c>
      <c r="C30" s="7" t="n">
        <f aca="false">SUMIFS(Data!$H$2:$H$200,Data!$F$2:$F$200,PriorWeek,Data!$G$2:$G$200,A30)</f>
        <v>632.55</v>
      </c>
      <c r="D30" s="7" t="n">
        <f aca="false">B30-C30</f>
        <v>-632.55</v>
      </c>
      <c r="E30" s="15" t="b">
        <f aca="false">OR(B30&gt;=MinMover,C30&gt;=MinMover)</f>
        <v>0</v>
      </c>
      <c r="F30" s="0" t="str">
        <f aca="false">IF(AND(E30,D30&gt;0),COUNTIFS($E$2:$E$30,TRUE(),$D$2:$D$30,"&gt;"&amp;D30)+COUNTIFS($E$1:E29,TRUE(),$D$1:D29,D30)+1,"")</f>
        <v/>
      </c>
      <c r="G30" s="0" t="str">
        <f aca="false">IF(AND(E30,D30&lt;0),COUNTIFS($E$2:$E$30,TRUE(),$D$2:$D$30,"&lt;"&amp;D30)+COUNTIFS($E$1:E29,TRUE(),$D$1:D29,D30)+1,"")</f>
        <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9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3" min="3" style="0" width="44"/>
    <col collapsed="false" customWidth="true" hidden="false" outlineLevel="0" max="4" min="4" style="0" width="16"/>
    <col collapsed="false" customWidth="true" hidden="false" outlineLevel="0" max="5" min="5" style="0" width="3"/>
    <col collapsed="false" customWidth="true" hidden="false" outlineLevel="0" max="6" min="6" style="0" width="16"/>
    <col collapsed="false" customWidth="true" hidden="false" outlineLevel="0" max="7" min="7" style="0" width="24"/>
    <col collapsed="false" customWidth="true" hidden="false" outlineLevel="0" max="8" min="8" style="0" width="16"/>
    <col collapsed="false" customWidth="true" hidden="false" outlineLevel="0" max="10" min="10" style="0" width="70"/>
  </cols>
  <sheetData>
    <row r="1" customFormat="false" ht="48" hidden="false" customHeight="true" outlineLevel="0" collapsed="false">
      <c r="A1" s="6" t="s">
        <v>915</v>
      </c>
      <c r="B1" s="6" t="s">
        <v>32</v>
      </c>
      <c r="C1" s="6" t="s">
        <v>56</v>
      </c>
      <c r="D1" s="6" t="s">
        <v>42</v>
      </c>
      <c r="F1" s="6" t="s">
        <v>916</v>
      </c>
      <c r="G1" s="6" t="s">
        <v>885</v>
      </c>
      <c r="H1" s="6" t="s">
        <v>42</v>
      </c>
      <c r="J1" s="1" t="s">
        <v>917</v>
      </c>
    </row>
    <row r="2" customFormat="false" ht="46.25" hidden="false" customHeight="false" outlineLevel="0" collapsed="false">
      <c r="A2" s="4" t="n">
        <v>40791</v>
      </c>
      <c r="B2" s="0" t="s">
        <v>61</v>
      </c>
      <c r="C2" s="0" t="s">
        <v>62</v>
      </c>
      <c r="D2" s="14" t="n">
        <v>187.25</v>
      </c>
      <c r="F2" s="4" t="n">
        <v>40791</v>
      </c>
      <c r="G2" s="0" t="s">
        <v>886</v>
      </c>
      <c r="H2" s="14" t="n">
        <v>147.7</v>
      </c>
      <c r="J2" s="16" t="s">
        <v>918</v>
      </c>
    </row>
    <row r="3" customFormat="false" ht="15" hidden="false" customHeight="false" outlineLevel="0" collapsed="false">
      <c r="A3" s="4" t="n">
        <v>40791</v>
      </c>
      <c r="B3" s="0" t="s">
        <v>63</v>
      </c>
      <c r="C3" s="0" t="s">
        <v>64</v>
      </c>
      <c r="D3" s="14" t="n">
        <v>691.38</v>
      </c>
      <c r="F3" s="4" t="n">
        <v>40791</v>
      </c>
      <c r="G3" s="0" t="s">
        <v>888</v>
      </c>
      <c r="H3" s="14" t="n">
        <v>922.7</v>
      </c>
    </row>
    <row r="4" customFormat="false" ht="15" hidden="false" customHeight="false" outlineLevel="0" collapsed="false">
      <c r="A4" s="4" t="n">
        <v>40791</v>
      </c>
      <c r="B4" s="0" t="s">
        <v>65</v>
      </c>
      <c r="C4" s="0" t="s">
        <v>66</v>
      </c>
      <c r="D4" s="14" t="n">
        <v>765.02</v>
      </c>
      <c r="F4" s="4" t="n">
        <v>40791</v>
      </c>
      <c r="G4" s="0" t="s">
        <v>893</v>
      </c>
      <c r="H4" s="14" t="n">
        <v>17699.75</v>
      </c>
    </row>
    <row r="5" customFormat="false" ht="15" hidden="false" customHeight="false" outlineLevel="0" collapsed="false">
      <c r="A5" s="4" t="n">
        <v>40791</v>
      </c>
      <c r="B5" s="0" t="s">
        <v>67</v>
      </c>
      <c r="C5" s="0" t="s">
        <v>68</v>
      </c>
      <c r="D5" s="14" t="n">
        <v>328.4</v>
      </c>
      <c r="F5" s="4" t="n">
        <v>40791</v>
      </c>
      <c r="G5" s="0" t="s">
        <v>895</v>
      </c>
      <c r="H5" s="14" t="n">
        <v>6985.96</v>
      </c>
    </row>
    <row r="6" customFormat="false" ht="15" hidden="false" customHeight="false" outlineLevel="0" collapsed="false">
      <c r="A6" s="4" t="n">
        <v>40791</v>
      </c>
      <c r="B6" s="0" t="s">
        <v>69</v>
      </c>
      <c r="C6" s="0" t="s">
        <v>70</v>
      </c>
      <c r="D6" s="14" t="n">
        <v>70.2</v>
      </c>
      <c r="F6" s="4" t="n">
        <v>40791</v>
      </c>
      <c r="G6" s="0" t="s">
        <v>896</v>
      </c>
      <c r="H6" s="14" t="n">
        <v>3363.65</v>
      </c>
    </row>
    <row r="7" customFormat="false" ht="15" hidden="false" customHeight="false" outlineLevel="0" collapsed="false">
      <c r="A7" s="4" t="n">
        <v>40791</v>
      </c>
      <c r="B7" s="0" t="s">
        <v>71</v>
      </c>
      <c r="C7" s="0" t="s">
        <v>72</v>
      </c>
      <c r="D7" s="14" t="n">
        <v>5.1</v>
      </c>
      <c r="F7" s="4" t="n">
        <v>40791</v>
      </c>
      <c r="G7" s="0" t="s">
        <v>899</v>
      </c>
      <c r="H7" s="14" t="n">
        <v>423.73</v>
      </c>
    </row>
    <row r="8" customFormat="false" ht="15" hidden="false" customHeight="false" outlineLevel="0" collapsed="false">
      <c r="A8" s="4" t="n">
        <v>40791</v>
      </c>
      <c r="B8" s="0" t="s">
        <v>73</v>
      </c>
      <c r="C8" s="0" t="s">
        <v>74</v>
      </c>
      <c r="D8" s="14" t="n">
        <v>137.97</v>
      </c>
      <c r="F8" s="4" t="n">
        <v>40791</v>
      </c>
      <c r="G8" s="0" t="s">
        <v>903</v>
      </c>
      <c r="H8" s="14" t="n">
        <v>2118.24</v>
      </c>
    </row>
    <row r="9" customFormat="false" ht="15" hidden="false" customHeight="false" outlineLevel="0" collapsed="false">
      <c r="A9" s="4" t="n">
        <v>40791</v>
      </c>
      <c r="B9" s="0" t="s">
        <v>75</v>
      </c>
      <c r="C9" s="0" t="s">
        <v>76</v>
      </c>
      <c r="D9" s="14" t="n">
        <v>130.8</v>
      </c>
      <c r="F9" s="4" t="n">
        <v>40791</v>
      </c>
      <c r="G9" s="0" t="s">
        <v>904</v>
      </c>
      <c r="H9" s="14" t="n">
        <v>2608.11</v>
      </c>
    </row>
    <row r="10" customFormat="false" ht="15" hidden="false" customHeight="false" outlineLevel="0" collapsed="false">
      <c r="A10" s="4" t="n">
        <v>40791</v>
      </c>
      <c r="B10" s="0" t="s">
        <v>77</v>
      </c>
      <c r="C10" s="0" t="s">
        <v>78</v>
      </c>
      <c r="D10" s="14" t="n">
        <v>458.51</v>
      </c>
      <c r="F10" s="4" t="n">
        <v>40791</v>
      </c>
      <c r="G10" s="0" t="s">
        <v>905</v>
      </c>
      <c r="H10" s="14" t="n">
        <v>489.25</v>
      </c>
    </row>
    <row r="11" customFormat="false" ht="15" hidden="false" customHeight="false" outlineLevel="0" collapsed="false">
      <c r="A11" s="4" t="n">
        <v>40791</v>
      </c>
      <c r="B11" s="0" t="s">
        <v>79</v>
      </c>
      <c r="C11" s="0" t="s">
        <v>80</v>
      </c>
      <c r="D11" s="14" t="n">
        <v>705.34</v>
      </c>
      <c r="F11" s="4" t="n">
        <v>40791</v>
      </c>
      <c r="G11" s="0" t="s">
        <v>909</v>
      </c>
      <c r="H11" s="14" t="n">
        <v>1300.34</v>
      </c>
    </row>
    <row r="12" customFormat="false" ht="15" hidden="false" customHeight="false" outlineLevel="0" collapsed="false">
      <c r="A12" s="4" t="n">
        <v>40791</v>
      </c>
      <c r="B12" s="0" t="s">
        <v>81</v>
      </c>
      <c r="C12" s="0" t="s">
        <v>82</v>
      </c>
      <c r="D12" s="14" t="n">
        <v>244.29</v>
      </c>
      <c r="F12" s="4" t="n">
        <v>40791</v>
      </c>
      <c r="G12" s="0" t="s">
        <v>913</v>
      </c>
      <c r="H12" s="14" t="n">
        <v>149234.13</v>
      </c>
    </row>
    <row r="13" customFormat="false" ht="15" hidden="false" customHeight="false" outlineLevel="0" collapsed="false">
      <c r="A13" s="4" t="n">
        <v>40791</v>
      </c>
      <c r="B13" s="0" t="s">
        <v>83</v>
      </c>
      <c r="C13" s="0" t="s">
        <v>84</v>
      </c>
      <c r="D13" s="14" t="n">
        <v>361.67</v>
      </c>
      <c r="F13" s="4" t="n">
        <v>40798</v>
      </c>
      <c r="G13" s="0" t="s">
        <v>886</v>
      </c>
      <c r="H13" s="14" t="n">
        <v>519.89</v>
      </c>
    </row>
    <row r="14" customFormat="false" ht="15" hidden="false" customHeight="false" outlineLevel="0" collapsed="false">
      <c r="A14" s="4" t="n">
        <v>40791</v>
      </c>
      <c r="B14" s="0" t="s">
        <v>85</v>
      </c>
      <c r="C14" s="0" t="s">
        <v>86</v>
      </c>
      <c r="D14" s="14" t="n">
        <v>614.75</v>
      </c>
      <c r="F14" s="4" t="n">
        <v>40798</v>
      </c>
      <c r="G14" s="0" t="s">
        <v>893</v>
      </c>
      <c r="H14" s="14" t="n">
        <v>1323.74</v>
      </c>
    </row>
    <row r="15" customFormat="false" ht="15" hidden="false" customHeight="false" outlineLevel="0" collapsed="false">
      <c r="A15" s="4" t="n">
        <v>40791</v>
      </c>
      <c r="B15" s="0" t="s">
        <v>87</v>
      </c>
      <c r="C15" s="0" t="s">
        <v>88</v>
      </c>
      <c r="D15" s="14" t="n">
        <v>540.23</v>
      </c>
      <c r="F15" s="4" t="n">
        <v>40798</v>
      </c>
      <c r="G15" s="0" t="s">
        <v>894</v>
      </c>
      <c r="H15" s="14" t="n">
        <v>279.6</v>
      </c>
    </row>
    <row r="16" customFormat="false" ht="15" hidden="false" customHeight="false" outlineLevel="0" collapsed="false">
      <c r="A16" s="4" t="n">
        <v>40791</v>
      </c>
      <c r="B16" s="0" t="s">
        <v>89</v>
      </c>
      <c r="C16" s="0" t="s">
        <v>90</v>
      </c>
      <c r="D16" s="14" t="n">
        <v>258.32</v>
      </c>
      <c r="F16" s="4" t="n">
        <v>40798</v>
      </c>
      <c r="G16" s="0" t="s">
        <v>895</v>
      </c>
      <c r="H16" s="14" t="n">
        <v>3010.45</v>
      </c>
    </row>
    <row r="17" customFormat="false" ht="15" hidden="false" customHeight="false" outlineLevel="0" collapsed="false">
      <c r="A17" s="4" t="n">
        <v>40791</v>
      </c>
      <c r="B17" s="0" t="s">
        <v>91</v>
      </c>
      <c r="C17" s="0" t="s">
        <v>92</v>
      </c>
      <c r="D17" s="14" t="n">
        <v>644.87</v>
      </c>
      <c r="F17" s="4" t="n">
        <v>40798</v>
      </c>
      <c r="G17" s="0" t="s">
        <v>896</v>
      </c>
      <c r="H17" s="14" t="n">
        <v>1567.42</v>
      </c>
    </row>
    <row r="18" customFormat="false" ht="15" hidden="false" customHeight="false" outlineLevel="0" collapsed="false">
      <c r="A18" s="4" t="n">
        <v>40791</v>
      </c>
      <c r="B18" s="0" t="s">
        <v>93</v>
      </c>
      <c r="C18" s="0" t="s">
        <v>94</v>
      </c>
      <c r="D18" s="14" t="n">
        <v>471.17</v>
      </c>
      <c r="F18" s="4" t="n">
        <v>40798</v>
      </c>
      <c r="G18" s="0" t="s">
        <v>901</v>
      </c>
      <c r="H18" s="14" t="n">
        <v>112.08</v>
      </c>
    </row>
    <row r="19" customFormat="false" ht="15" hidden="false" customHeight="false" outlineLevel="0" collapsed="false">
      <c r="A19" s="4" t="n">
        <v>40791</v>
      </c>
      <c r="B19" s="0" t="s">
        <v>95</v>
      </c>
      <c r="C19" s="0" t="s">
        <v>96</v>
      </c>
      <c r="D19" s="14" t="n">
        <v>135.88</v>
      </c>
      <c r="F19" s="4" t="n">
        <v>40798</v>
      </c>
      <c r="G19" s="0" t="s">
        <v>903</v>
      </c>
      <c r="H19" s="14" t="n">
        <v>8281.12</v>
      </c>
    </row>
    <row r="20" customFormat="false" ht="15" hidden="false" customHeight="false" outlineLevel="0" collapsed="false">
      <c r="A20" s="4" t="n">
        <v>40791</v>
      </c>
      <c r="B20" s="0" t="s">
        <v>97</v>
      </c>
      <c r="C20" s="0" t="s">
        <v>98</v>
      </c>
      <c r="D20" s="14" t="n">
        <v>259.05</v>
      </c>
      <c r="F20" s="4" t="n">
        <v>40798</v>
      </c>
      <c r="G20" s="0" t="s">
        <v>904</v>
      </c>
      <c r="H20" s="14" t="n">
        <v>482.54</v>
      </c>
    </row>
    <row r="21" customFormat="false" ht="15" hidden="false" customHeight="false" outlineLevel="0" collapsed="false">
      <c r="A21" s="4" t="n">
        <v>40791</v>
      </c>
      <c r="B21" s="0" t="s">
        <v>99</v>
      </c>
      <c r="C21" s="0" t="s">
        <v>100</v>
      </c>
      <c r="D21" s="14" t="n">
        <v>490.93</v>
      </c>
      <c r="F21" s="4" t="n">
        <v>40798</v>
      </c>
      <c r="G21" s="0" t="s">
        <v>910</v>
      </c>
      <c r="H21" s="14" t="n">
        <v>4114.08</v>
      </c>
    </row>
    <row r="22" customFormat="false" ht="15" hidden="false" customHeight="false" outlineLevel="0" collapsed="false">
      <c r="A22" s="4" t="n">
        <v>40791</v>
      </c>
      <c r="B22" s="0" t="s">
        <v>101</v>
      </c>
      <c r="C22" s="0" t="s">
        <v>102</v>
      </c>
      <c r="D22" s="14" t="n">
        <v>56.25</v>
      </c>
      <c r="F22" s="4" t="n">
        <v>40798</v>
      </c>
      <c r="G22" s="0" t="s">
        <v>911</v>
      </c>
      <c r="H22" s="14" t="n">
        <v>743.28</v>
      </c>
    </row>
    <row r="23" customFormat="false" ht="15" hidden="false" customHeight="false" outlineLevel="0" collapsed="false">
      <c r="A23" s="4" t="n">
        <v>40791</v>
      </c>
      <c r="B23" s="0" t="s">
        <v>103</v>
      </c>
      <c r="C23" s="0" t="s">
        <v>104</v>
      </c>
      <c r="D23" s="14" t="n">
        <v>179.96</v>
      </c>
      <c r="F23" s="4" t="n">
        <v>40798</v>
      </c>
      <c r="G23" s="0" t="s">
        <v>913</v>
      </c>
      <c r="H23" s="14" t="n">
        <v>201835.59</v>
      </c>
    </row>
    <row r="24" customFormat="false" ht="15" hidden="false" customHeight="false" outlineLevel="0" collapsed="false">
      <c r="A24" s="4" t="n">
        <v>40791</v>
      </c>
      <c r="B24" s="0" t="s">
        <v>105</v>
      </c>
      <c r="C24" s="0" t="s">
        <v>106</v>
      </c>
      <c r="D24" s="14" t="n">
        <v>194.38</v>
      </c>
      <c r="F24" s="4" t="n">
        <v>40805</v>
      </c>
      <c r="G24" s="0" t="s">
        <v>886</v>
      </c>
      <c r="H24" s="14" t="n">
        <v>825.92</v>
      </c>
    </row>
    <row r="25" customFormat="false" ht="15" hidden="false" customHeight="false" outlineLevel="0" collapsed="false">
      <c r="A25" s="4" t="n">
        <v>40791</v>
      </c>
      <c r="B25" s="0" t="s">
        <v>107</v>
      </c>
      <c r="C25" s="0" t="s">
        <v>108</v>
      </c>
      <c r="D25" s="14" t="n">
        <v>157.45</v>
      </c>
      <c r="F25" s="4" t="n">
        <v>40805</v>
      </c>
      <c r="G25" s="0" t="s">
        <v>888</v>
      </c>
      <c r="H25" s="14" t="n">
        <v>1504.05</v>
      </c>
    </row>
    <row r="26" customFormat="false" ht="15" hidden="false" customHeight="false" outlineLevel="0" collapsed="false">
      <c r="A26" s="4" t="n">
        <v>40791</v>
      </c>
      <c r="B26" s="0" t="s">
        <v>109</v>
      </c>
      <c r="C26" s="0" t="s">
        <v>110</v>
      </c>
      <c r="D26" s="14" t="n">
        <v>14.64</v>
      </c>
      <c r="F26" s="4" t="n">
        <v>40805</v>
      </c>
      <c r="G26" s="0" t="s">
        <v>889</v>
      </c>
      <c r="H26" s="14" t="n">
        <v>1062.1</v>
      </c>
    </row>
    <row r="27" customFormat="false" ht="15" hidden="false" customHeight="false" outlineLevel="0" collapsed="false">
      <c r="A27" s="4" t="n">
        <v>40791</v>
      </c>
      <c r="B27" s="0" t="s">
        <v>111</v>
      </c>
      <c r="C27" s="0" t="s">
        <v>112</v>
      </c>
      <c r="D27" s="14" t="n">
        <v>27.91</v>
      </c>
      <c r="F27" s="4" t="n">
        <v>40805</v>
      </c>
      <c r="G27" s="0" t="s">
        <v>890</v>
      </c>
      <c r="H27" s="14" t="n">
        <v>196.35</v>
      </c>
    </row>
    <row r="28" customFormat="false" ht="15" hidden="false" customHeight="false" outlineLevel="0" collapsed="false">
      <c r="A28" s="4" t="n">
        <v>40791</v>
      </c>
      <c r="B28" s="0" t="s">
        <v>113</v>
      </c>
      <c r="C28" s="0" t="s">
        <v>114</v>
      </c>
      <c r="D28" s="14" t="n">
        <v>5.79</v>
      </c>
      <c r="F28" s="4" t="n">
        <v>40805</v>
      </c>
      <c r="G28" s="0" t="s">
        <v>892</v>
      </c>
      <c r="H28" s="14" t="n">
        <v>3850.9</v>
      </c>
    </row>
    <row r="29" customFormat="false" ht="15" hidden="false" customHeight="false" outlineLevel="0" collapsed="false">
      <c r="A29" s="4" t="n">
        <v>40791</v>
      </c>
      <c r="B29" s="0" t="s">
        <v>117</v>
      </c>
      <c r="C29" s="0" t="s">
        <v>118</v>
      </c>
      <c r="D29" s="14" t="n">
        <v>227.46</v>
      </c>
      <c r="F29" s="4" t="n">
        <v>40805</v>
      </c>
      <c r="G29" s="0" t="s">
        <v>893</v>
      </c>
      <c r="H29" s="14" t="n">
        <v>7440.36</v>
      </c>
    </row>
    <row r="30" customFormat="false" ht="15" hidden="false" customHeight="false" outlineLevel="0" collapsed="false">
      <c r="A30" s="4" t="n">
        <v>40791</v>
      </c>
      <c r="B30" s="0" t="s">
        <v>119</v>
      </c>
      <c r="C30" s="0" t="s">
        <v>120</v>
      </c>
      <c r="D30" s="14" t="n">
        <v>355.44</v>
      </c>
      <c r="F30" s="4" t="n">
        <v>40805</v>
      </c>
      <c r="G30" s="0" t="s">
        <v>894</v>
      </c>
      <c r="H30" s="14" t="n">
        <v>435.55</v>
      </c>
    </row>
    <row r="31" customFormat="false" ht="15" hidden="false" customHeight="false" outlineLevel="0" collapsed="false">
      <c r="A31" s="4" t="n">
        <v>40791</v>
      </c>
      <c r="B31" s="0" t="s">
        <v>121</v>
      </c>
      <c r="C31" s="0" t="s">
        <v>122</v>
      </c>
      <c r="D31" s="14" t="n">
        <v>55.06</v>
      </c>
      <c r="F31" s="4" t="n">
        <v>40805</v>
      </c>
      <c r="G31" s="0" t="s">
        <v>895</v>
      </c>
      <c r="H31" s="14" t="n">
        <v>6166.7</v>
      </c>
    </row>
    <row r="32" customFormat="false" ht="15" hidden="false" customHeight="false" outlineLevel="0" collapsed="false">
      <c r="A32" s="4" t="n">
        <v>40791</v>
      </c>
      <c r="B32" s="0" t="s">
        <v>123</v>
      </c>
      <c r="C32" s="0" t="s">
        <v>124</v>
      </c>
      <c r="D32" s="14" t="n">
        <v>620.84</v>
      </c>
      <c r="F32" s="4" t="n">
        <v>40805</v>
      </c>
      <c r="G32" s="0" t="s">
        <v>896</v>
      </c>
      <c r="H32" s="14" t="n">
        <v>5995.89</v>
      </c>
    </row>
    <row r="33" customFormat="false" ht="15" hidden="false" customHeight="false" outlineLevel="0" collapsed="false">
      <c r="A33" s="4" t="n">
        <v>40791</v>
      </c>
      <c r="B33" s="0" t="s">
        <v>125</v>
      </c>
      <c r="C33" s="0" t="s">
        <v>126</v>
      </c>
      <c r="D33" s="14" t="n">
        <v>1415.04</v>
      </c>
      <c r="F33" s="4" t="n">
        <v>40805</v>
      </c>
      <c r="G33" s="0" t="s">
        <v>900</v>
      </c>
      <c r="H33" s="14" t="n">
        <v>279.8</v>
      </c>
    </row>
    <row r="34" customFormat="false" ht="15" hidden="false" customHeight="false" outlineLevel="0" collapsed="false">
      <c r="A34" s="4" t="n">
        <v>40791</v>
      </c>
      <c r="B34" s="0" t="s">
        <v>127</v>
      </c>
      <c r="C34" s="0" t="s">
        <v>128</v>
      </c>
      <c r="D34" s="14" t="n">
        <v>591.92</v>
      </c>
      <c r="F34" s="4" t="n">
        <v>40805</v>
      </c>
      <c r="G34" s="0" t="s">
        <v>903</v>
      </c>
      <c r="H34" s="14" t="n">
        <v>16432.9</v>
      </c>
    </row>
    <row r="35" customFormat="false" ht="15" hidden="false" customHeight="false" outlineLevel="0" collapsed="false">
      <c r="A35" s="4" t="n">
        <v>40791</v>
      </c>
      <c r="B35" s="0" t="s">
        <v>129</v>
      </c>
      <c r="C35" s="0" t="s">
        <v>130</v>
      </c>
      <c r="D35" s="14" t="n">
        <v>249.51</v>
      </c>
      <c r="F35" s="4" t="n">
        <v>40805</v>
      </c>
      <c r="G35" s="0" t="s">
        <v>904</v>
      </c>
      <c r="H35" s="14" t="n">
        <v>4653.03</v>
      </c>
    </row>
    <row r="36" customFormat="false" ht="15" hidden="false" customHeight="false" outlineLevel="0" collapsed="false">
      <c r="A36" s="4" t="n">
        <v>40791</v>
      </c>
      <c r="B36" s="0" t="s">
        <v>131</v>
      </c>
      <c r="C36" s="0" t="s">
        <v>132</v>
      </c>
      <c r="D36" s="14" t="n">
        <v>791.53</v>
      </c>
      <c r="F36" s="4" t="n">
        <v>40805</v>
      </c>
      <c r="G36" s="0" t="s">
        <v>906</v>
      </c>
      <c r="H36" s="14" t="n">
        <v>1060.22</v>
      </c>
    </row>
    <row r="37" customFormat="false" ht="15" hidden="false" customHeight="false" outlineLevel="0" collapsed="false">
      <c r="A37" s="4" t="n">
        <v>40791</v>
      </c>
      <c r="B37" s="0" t="s">
        <v>133</v>
      </c>
      <c r="C37" s="0" t="s">
        <v>134</v>
      </c>
      <c r="D37" s="14" t="n">
        <v>2773.43</v>
      </c>
      <c r="F37" s="4" t="n">
        <v>40805</v>
      </c>
      <c r="G37" s="0" t="s">
        <v>909</v>
      </c>
      <c r="H37" s="14" t="n">
        <v>2872.9</v>
      </c>
    </row>
    <row r="38" customFormat="false" ht="15" hidden="false" customHeight="false" outlineLevel="0" collapsed="false">
      <c r="A38" s="4" t="n">
        <v>40791</v>
      </c>
      <c r="B38" s="0" t="s">
        <v>135</v>
      </c>
      <c r="C38" s="0" t="s">
        <v>136</v>
      </c>
      <c r="D38" s="14" t="n">
        <v>4.96</v>
      </c>
      <c r="F38" s="4" t="n">
        <v>40805</v>
      </c>
      <c r="G38" s="0" t="s">
        <v>911</v>
      </c>
      <c r="H38" s="14" t="n">
        <v>4835.69</v>
      </c>
    </row>
    <row r="39" customFormat="false" ht="15" hidden="false" customHeight="false" outlineLevel="0" collapsed="false">
      <c r="A39" s="4" t="n">
        <v>40791</v>
      </c>
      <c r="B39" s="0" t="s">
        <v>137</v>
      </c>
      <c r="C39" s="0" t="s">
        <v>138</v>
      </c>
      <c r="D39" s="14" t="n">
        <v>381.39</v>
      </c>
      <c r="F39" s="4" t="n">
        <v>40805</v>
      </c>
      <c r="G39" s="0" t="s">
        <v>913</v>
      </c>
      <c r="H39" s="14" t="n">
        <v>262133.58</v>
      </c>
    </row>
    <row r="40" customFormat="false" ht="15" hidden="false" customHeight="false" outlineLevel="0" collapsed="false">
      <c r="A40" s="4" t="n">
        <v>40791</v>
      </c>
      <c r="B40" s="0" t="s">
        <v>139</v>
      </c>
      <c r="C40" s="0" t="s">
        <v>140</v>
      </c>
      <c r="D40" s="14" t="n">
        <v>219.08</v>
      </c>
      <c r="F40" s="4" t="n">
        <v>40812</v>
      </c>
      <c r="G40" s="0" t="s">
        <v>886</v>
      </c>
      <c r="H40" s="14" t="n">
        <v>596.5</v>
      </c>
    </row>
    <row r="41" customFormat="false" ht="15" hidden="false" customHeight="false" outlineLevel="0" collapsed="false">
      <c r="A41" s="4" t="n">
        <v>40791</v>
      </c>
      <c r="B41" s="0" t="s">
        <v>141</v>
      </c>
      <c r="C41" s="0" t="s">
        <v>142</v>
      </c>
      <c r="D41" s="14" t="n">
        <v>298.23</v>
      </c>
      <c r="F41" s="4" t="n">
        <v>40812</v>
      </c>
      <c r="G41" s="0" t="s">
        <v>888</v>
      </c>
      <c r="H41" s="14" t="n">
        <v>769.99</v>
      </c>
    </row>
    <row r="42" customFormat="false" ht="15" hidden="false" customHeight="false" outlineLevel="0" collapsed="false">
      <c r="A42" s="4" t="n">
        <v>40791</v>
      </c>
      <c r="B42" s="0" t="s">
        <v>143</v>
      </c>
      <c r="C42" s="0" t="s">
        <v>144</v>
      </c>
      <c r="D42" s="14" t="n">
        <v>398.26</v>
      </c>
      <c r="F42" s="4" t="n">
        <v>40812</v>
      </c>
      <c r="G42" s="0" t="s">
        <v>889</v>
      </c>
      <c r="H42" s="14" t="n">
        <v>259.55</v>
      </c>
    </row>
    <row r="43" customFormat="false" ht="15" hidden="false" customHeight="false" outlineLevel="0" collapsed="false">
      <c r="A43" s="4" t="n">
        <v>40791</v>
      </c>
      <c r="B43" s="0" t="s">
        <v>145</v>
      </c>
      <c r="C43" s="0" t="s">
        <v>146</v>
      </c>
      <c r="D43" s="14" t="n">
        <v>134.78</v>
      </c>
      <c r="F43" s="4" t="n">
        <v>40812</v>
      </c>
      <c r="G43" s="0" t="s">
        <v>892</v>
      </c>
      <c r="H43" s="14" t="n">
        <v>659.26</v>
      </c>
    </row>
    <row r="44" customFormat="false" ht="15" hidden="false" customHeight="false" outlineLevel="0" collapsed="false">
      <c r="A44" s="4" t="n">
        <v>40791</v>
      </c>
      <c r="B44" s="0" t="s">
        <v>147</v>
      </c>
      <c r="C44" s="0" t="s">
        <v>148</v>
      </c>
      <c r="D44" s="14" t="n">
        <v>164.87</v>
      </c>
      <c r="F44" s="4" t="n">
        <v>40812</v>
      </c>
      <c r="G44" s="0" t="s">
        <v>893</v>
      </c>
      <c r="H44" s="14" t="n">
        <v>10177.42</v>
      </c>
    </row>
    <row r="45" customFormat="false" ht="15" hidden="false" customHeight="false" outlineLevel="0" collapsed="false">
      <c r="A45" s="4" t="n">
        <v>40791</v>
      </c>
      <c r="B45" s="0" t="s">
        <v>149</v>
      </c>
      <c r="C45" s="0" t="s">
        <v>150</v>
      </c>
      <c r="D45" s="14" t="n">
        <v>137.89</v>
      </c>
      <c r="F45" s="4" t="n">
        <v>40812</v>
      </c>
      <c r="G45" s="0" t="s">
        <v>895</v>
      </c>
      <c r="H45" s="14" t="n">
        <v>3833.18</v>
      </c>
    </row>
    <row r="46" customFormat="false" ht="15" hidden="false" customHeight="false" outlineLevel="0" collapsed="false">
      <c r="A46" s="4" t="n">
        <v>40791</v>
      </c>
      <c r="B46" s="0" t="s">
        <v>151</v>
      </c>
      <c r="C46" s="0" t="s">
        <v>152</v>
      </c>
      <c r="D46" s="14" t="n">
        <v>233.61</v>
      </c>
      <c r="F46" s="4" t="n">
        <v>40812</v>
      </c>
      <c r="G46" s="0" t="s">
        <v>896</v>
      </c>
      <c r="H46" s="14" t="n">
        <v>2693.48</v>
      </c>
    </row>
    <row r="47" customFormat="false" ht="15" hidden="false" customHeight="false" outlineLevel="0" collapsed="false">
      <c r="A47" s="4" t="n">
        <v>40791</v>
      </c>
      <c r="B47" s="0" t="s">
        <v>153</v>
      </c>
      <c r="C47" s="0" t="s">
        <v>154</v>
      </c>
      <c r="D47" s="14" t="n">
        <v>690.38</v>
      </c>
      <c r="F47" s="4" t="n">
        <v>40812</v>
      </c>
      <c r="G47" s="0" t="s">
        <v>904</v>
      </c>
      <c r="H47" s="14" t="n">
        <v>226.25</v>
      </c>
    </row>
    <row r="48" customFormat="false" ht="15" hidden="false" customHeight="false" outlineLevel="0" collapsed="false">
      <c r="A48" s="4" t="n">
        <v>40791</v>
      </c>
      <c r="B48" s="0" t="s">
        <v>155</v>
      </c>
      <c r="C48" s="0" t="s">
        <v>156</v>
      </c>
      <c r="D48" s="14" t="n">
        <v>585.43</v>
      </c>
      <c r="F48" s="4" t="n">
        <v>40812</v>
      </c>
      <c r="G48" s="0" t="s">
        <v>909</v>
      </c>
      <c r="H48" s="14" t="n">
        <v>262.5</v>
      </c>
    </row>
    <row r="49" customFormat="false" ht="15" hidden="false" customHeight="false" outlineLevel="0" collapsed="false">
      <c r="A49" s="4" t="n">
        <v>40791</v>
      </c>
      <c r="B49" s="0" t="s">
        <v>157</v>
      </c>
      <c r="C49" s="0" t="s">
        <v>158</v>
      </c>
      <c r="D49" s="14" t="n">
        <v>84.15</v>
      </c>
      <c r="F49" s="4" t="n">
        <v>40812</v>
      </c>
      <c r="G49" s="0" t="s">
        <v>910</v>
      </c>
      <c r="H49" s="14" t="n">
        <v>111.68</v>
      </c>
    </row>
    <row r="50" customFormat="false" ht="15" hidden="false" customHeight="false" outlineLevel="0" collapsed="false">
      <c r="A50" s="4" t="n">
        <v>40791</v>
      </c>
      <c r="B50" s="0" t="s">
        <v>159</v>
      </c>
      <c r="C50" s="0" t="s">
        <v>160</v>
      </c>
      <c r="D50" s="14" t="n">
        <v>30.6</v>
      </c>
      <c r="F50" s="4" t="n">
        <v>40812</v>
      </c>
      <c r="G50" s="0" t="s">
        <v>911</v>
      </c>
      <c r="H50" s="14" t="n">
        <v>1915.99</v>
      </c>
    </row>
    <row r="51" customFormat="false" ht="15" hidden="false" customHeight="false" outlineLevel="0" collapsed="false">
      <c r="A51" s="4" t="n">
        <v>40791</v>
      </c>
      <c r="B51" s="0" t="s">
        <v>163</v>
      </c>
      <c r="C51" s="0" t="s">
        <v>164</v>
      </c>
      <c r="D51" s="14" t="n">
        <v>39.86</v>
      </c>
      <c r="F51" s="4" t="n">
        <v>40812</v>
      </c>
      <c r="G51" s="0" t="s">
        <v>913</v>
      </c>
      <c r="H51" s="14" t="n">
        <v>180853.02</v>
      </c>
    </row>
    <row r="52" customFormat="false" ht="15" hidden="false" customHeight="false" outlineLevel="0" collapsed="false">
      <c r="A52" s="4" t="n">
        <v>40791</v>
      </c>
      <c r="B52" s="0" t="s">
        <v>165</v>
      </c>
      <c r="C52" s="0" t="s">
        <v>166</v>
      </c>
      <c r="D52" s="14" t="n">
        <v>487.71</v>
      </c>
      <c r="F52" s="4" t="n">
        <v>40819</v>
      </c>
      <c r="G52" s="0" t="s">
        <v>886</v>
      </c>
      <c r="H52" s="14" t="n">
        <v>17150.53</v>
      </c>
    </row>
    <row r="53" customFormat="false" ht="15" hidden="false" customHeight="false" outlineLevel="0" collapsed="false">
      <c r="A53" s="4" t="n">
        <v>40791</v>
      </c>
      <c r="B53" s="0" t="s">
        <v>167</v>
      </c>
      <c r="C53" s="0" t="s">
        <v>168</v>
      </c>
      <c r="D53" s="14" t="n">
        <v>106.2</v>
      </c>
      <c r="F53" s="4" t="n">
        <v>40819</v>
      </c>
      <c r="G53" s="0" t="s">
        <v>888</v>
      </c>
      <c r="H53" s="14" t="n">
        <v>316.68</v>
      </c>
    </row>
    <row r="54" customFormat="false" ht="15" hidden="false" customHeight="false" outlineLevel="0" collapsed="false">
      <c r="A54" s="4" t="n">
        <v>40791</v>
      </c>
      <c r="B54" s="0" t="s">
        <v>169</v>
      </c>
      <c r="C54" s="0" t="s">
        <v>170</v>
      </c>
      <c r="D54" s="14" t="n">
        <v>290.91</v>
      </c>
      <c r="F54" s="4" t="n">
        <v>40819</v>
      </c>
      <c r="G54" s="0" t="s">
        <v>889</v>
      </c>
      <c r="H54" s="14" t="n">
        <v>1761</v>
      </c>
    </row>
    <row r="55" customFormat="false" ht="15" hidden="false" customHeight="false" outlineLevel="0" collapsed="false">
      <c r="A55" s="4" t="n">
        <v>40791</v>
      </c>
      <c r="B55" s="0" t="s">
        <v>171</v>
      </c>
      <c r="C55" s="0" t="s">
        <v>172</v>
      </c>
      <c r="D55" s="14" t="n">
        <v>130.15</v>
      </c>
      <c r="F55" s="4" t="n">
        <v>40819</v>
      </c>
      <c r="G55" s="0" t="s">
        <v>890</v>
      </c>
      <c r="H55" s="14" t="n">
        <v>600.39</v>
      </c>
    </row>
    <row r="56" customFormat="false" ht="15" hidden="false" customHeight="false" outlineLevel="0" collapsed="false">
      <c r="A56" s="4" t="n">
        <v>40791</v>
      </c>
      <c r="B56" s="0" t="s">
        <v>173</v>
      </c>
      <c r="C56" s="0" t="s">
        <v>174</v>
      </c>
      <c r="D56" s="14" t="n">
        <v>609.8</v>
      </c>
      <c r="F56" s="4" t="n">
        <v>40819</v>
      </c>
      <c r="G56" s="0" t="s">
        <v>891</v>
      </c>
      <c r="H56" s="14" t="n">
        <v>237.48</v>
      </c>
    </row>
    <row r="57" customFormat="false" ht="15" hidden="false" customHeight="false" outlineLevel="0" collapsed="false">
      <c r="A57" s="4" t="n">
        <v>40791</v>
      </c>
      <c r="B57" s="0" t="s">
        <v>175</v>
      </c>
      <c r="C57" s="0" t="s">
        <v>176</v>
      </c>
      <c r="D57" s="14" t="n">
        <v>185</v>
      </c>
      <c r="F57" s="4" t="n">
        <v>40819</v>
      </c>
      <c r="G57" s="0" t="s">
        <v>892</v>
      </c>
      <c r="H57" s="14" t="n">
        <v>729.4</v>
      </c>
    </row>
    <row r="58" customFormat="false" ht="15" hidden="false" customHeight="false" outlineLevel="0" collapsed="false">
      <c r="A58" s="4" t="n">
        <v>40791</v>
      </c>
      <c r="B58" s="0" t="s">
        <v>177</v>
      </c>
      <c r="C58" s="0" t="s">
        <v>178</v>
      </c>
      <c r="D58" s="14" t="n">
        <v>54.75</v>
      </c>
      <c r="F58" s="4" t="n">
        <v>40819</v>
      </c>
      <c r="G58" s="0" t="s">
        <v>893</v>
      </c>
      <c r="H58" s="14" t="n">
        <v>1275.44</v>
      </c>
    </row>
    <row r="59" customFormat="false" ht="15" hidden="false" customHeight="false" outlineLevel="0" collapsed="false">
      <c r="A59" s="4" t="n">
        <v>40791</v>
      </c>
      <c r="B59" s="0" t="s">
        <v>179</v>
      </c>
      <c r="C59" s="0" t="s">
        <v>180</v>
      </c>
      <c r="D59" s="14" t="n">
        <v>38.75</v>
      </c>
      <c r="F59" s="4" t="n">
        <v>40819</v>
      </c>
      <c r="G59" s="0" t="s">
        <v>894</v>
      </c>
      <c r="H59" s="14" t="n">
        <v>270</v>
      </c>
    </row>
    <row r="60" customFormat="false" ht="15" hidden="false" customHeight="false" outlineLevel="0" collapsed="false">
      <c r="A60" s="4" t="n">
        <v>40791</v>
      </c>
      <c r="B60" s="0" t="s">
        <v>181</v>
      </c>
      <c r="C60" s="0" t="s">
        <v>182</v>
      </c>
      <c r="D60" s="14" t="n">
        <v>630.22</v>
      </c>
      <c r="F60" s="4" t="n">
        <v>40819</v>
      </c>
      <c r="G60" s="0" t="s">
        <v>895</v>
      </c>
      <c r="H60" s="14" t="n">
        <v>3383.06</v>
      </c>
    </row>
    <row r="61" customFormat="false" ht="15" hidden="false" customHeight="false" outlineLevel="0" collapsed="false">
      <c r="A61" s="4" t="n">
        <v>40791</v>
      </c>
      <c r="B61" s="0" t="s">
        <v>183</v>
      </c>
      <c r="C61" s="0" t="s">
        <v>184</v>
      </c>
      <c r="D61" s="14" t="n">
        <v>30</v>
      </c>
      <c r="F61" s="4" t="n">
        <v>40819</v>
      </c>
      <c r="G61" s="0" t="s">
        <v>896</v>
      </c>
      <c r="H61" s="14" t="n">
        <v>9876.5</v>
      </c>
    </row>
    <row r="62" customFormat="false" ht="15" hidden="false" customHeight="false" outlineLevel="0" collapsed="false">
      <c r="A62" s="4" t="n">
        <v>40791</v>
      </c>
      <c r="B62" s="0" t="s">
        <v>185</v>
      </c>
      <c r="C62" s="0" t="s">
        <v>186</v>
      </c>
      <c r="D62" s="14" t="n">
        <v>107.65</v>
      </c>
      <c r="F62" s="4" t="n">
        <v>40819</v>
      </c>
      <c r="G62" s="0" t="s">
        <v>897</v>
      </c>
      <c r="H62" s="14" t="n">
        <v>-10.95</v>
      </c>
    </row>
    <row r="63" customFormat="false" ht="15" hidden="false" customHeight="false" outlineLevel="0" collapsed="false">
      <c r="A63" s="4" t="n">
        <v>40791</v>
      </c>
      <c r="B63" s="0" t="s">
        <v>187</v>
      </c>
      <c r="C63" s="0" t="s">
        <v>188</v>
      </c>
      <c r="D63" s="14" t="n">
        <v>47.83</v>
      </c>
      <c r="F63" s="4" t="n">
        <v>40819</v>
      </c>
      <c r="G63" s="0" t="s">
        <v>899</v>
      </c>
      <c r="H63" s="14" t="n">
        <v>132.18</v>
      </c>
    </row>
    <row r="64" customFormat="false" ht="15" hidden="false" customHeight="false" outlineLevel="0" collapsed="false">
      <c r="A64" s="4" t="n">
        <v>40791</v>
      </c>
      <c r="B64" s="0" t="s">
        <v>189</v>
      </c>
      <c r="C64" s="0" t="s">
        <v>190</v>
      </c>
      <c r="D64" s="14" t="n">
        <v>185.36</v>
      </c>
      <c r="F64" s="4" t="n">
        <v>40819</v>
      </c>
      <c r="G64" s="0" t="s">
        <v>900</v>
      </c>
      <c r="H64" s="14" t="n">
        <v>-48.35</v>
      </c>
    </row>
    <row r="65" customFormat="false" ht="15" hidden="false" customHeight="false" outlineLevel="0" collapsed="false">
      <c r="A65" s="4" t="n">
        <v>40791</v>
      </c>
      <c r="B65" s="0" t="s">
        <v>191</v>
      </c>
      <c r="C65" s="0" t="s">
        <v>192</v>
      </c>
      <c r="D65" s="14" t="n">
        <v>212</v>
      </c>
      <c r="F65" s="4" t="n">
        <v>40819</v>
      </c>
      <c r="G65" s="0" t="s">
        <v>903</v>
      </c>
      <c r="H65" s="14" t="n">
        <v>925.33</v>
      </c>
    </row>
    <row r="66" customFormat="false" ht="15" hidden="false" customHeight="false" outlineLevel="0" collapsed="false">
      <c r="A66" s="4" t="n">
        <v>40791</v>
      </c>
      <c r="B66" s="0" t="s">
        <v>193</v>
      </c>
      <c r="C66" s="0" t="s">
        <v>194</v>
      </c>
      <c r="D66" s="14" t="n">
        <v>255.85</v>
      </c>
      <c r="F66" s="4" t="n">
        <v>40819</v>
      </c>
      <c r="G66" s="0" t="s">
        <v>906</v>
      </c>
      <c r="H66" s="14" t="n">
        <v>1705.82</v>
      </c>
    </row>
    <row r="67" customFormat="false" ht="15" hidden="false" customHeight="false" outlineLevel="0" collapsed="false">
      <c r="A67" s="4" t="n">
        <v>40791</v>
      </c>
      <c r="B67" s="0" t="s">
        <v>195</v>
      </c>
      <c r="C67" s="0" t="s">
        <v>196</v>
      </c>
      <c r="D67" s="14" t="n">
        <v>71.55</v>
      </c>
      <c r="F67" s="4" t="n">
        <v>40819</v>
      </c>
      <c r="G67" s="0" t="s">
        <v>909</v>
      </c>
      <c r="H67" s="14" t="n">
        <v>336.85</v>
      </c>
    </row>
    <row r="68" customFormat="false" ht="15" hidden="false" customHeight="false" outlineLevel="0" collapsed="false">
      <c r="A68" s="4" t="n">
        <v>40791</v>
      </c>
      <c r="B68" s="0" t="s">
        <v>197</v>
      </c>
      <c r="C68" s="0" t="s">
        <v>198</v>
      </c>
      <c r="D68" s="14" t="n">
        <v>33.54</v>
      </c>
      <c r="F68" s="4" t="n">
        <v>40819</v>
      </c>
      <c r="G68" s="0" t="s">
        <v>911</v>
      </c>
      <c r="H68" s="14" t="n">
        <v>2522.81</v>
      </c>
    </row>
    <row r="69" customFormat="false" ht="15" hidden="false" customHeight="false" outlineLevel="0" collapsed="false">
      <c r="A69" s="4" t="n">
        <v>40791</v>
      </c>
      <c r="B69" s="0" t="s">
        <v>199</v>
      </c>
      <c r="C69" s="0" t="s">
        <v>200</v>
      </c>
      <c r="D69" s="14" t="n">
        <v>184.45</v>
      </c>
      <c r="F69" s="4" t="n">
        <v>40819</v>
      </c>
      <c r="G69" s="0" t="s">
        <v>913</v>
      </c>
      <c r="H69" s="14" t="n">
        <v>259143.31</v>
      </c>
    </row>
    <row r="70" customFormat="false" ht="15" hidden="false" customHeight="false" outlineLevel="0" collapsed="false">
      <c r="A70" s="4" t="n">
        <v>40791</v>
      </c>
      <c r="B70" s="0" t="s">
        <v>201</v>
      </c>
      <c r="C70" s="0" t="s">
        <v>202</v>
      </c>
      <c r="D70" s="14" t="n">
        <v>71.21</v>
      </c>
      <c r="F70" s="4" t="n">
        <v>40826</v>
      </c>
      <c r="G70" s="0" t="s">
        <v>888</v>
      </c>
      <c r="H70" s="14" t="n">
        <v>2411.93</v>
      </c>
    </row>
    <row r="71" customFormat="false" ht="15" hidden="false" customHeight="false" outlineLevel="0" collapsed="false">
      <c r="A71" s="4" t="n">
        <v>40791</v>
      </c>
      <c r="B71" s="0" t="s">
        <v>203</v>
      </c>
      <c r="C71" s="0" t="s">
        <v>204</v>
      </c>
      <c r="D71" s="14" t="n">
        <v>252.46</v>
      </c>
      <c r="F71" s="4" t="n">
        <v>40826</v>
      </c>
      <c r="G71" s="0" t="s">
        <v>889</v>
      </c>
      <c r="H71" s="14" t="n">
        <v>862.32</v>
      </c>
    </row>
    <row r="72" customFormat="false" ht="15" hidden="false" customHeight="false" outlineLevel="0" collapsed="false">
      <c r="A72" s="4" t="n">
        <v>40791</v>
      </c>
      <c r="B72" s="0" t="s">
        <v>205</v>
      </c>
      <c r="C72" s="0" t="s">
        <v>206</v>
      </c>
      <c r="D72" s="14" t="n">
        <v>314.92</v>
      </c>
      <c r="F72" s="4" t="n">
        <v>40826</v>
      </c>
      <c r="G72" s="0" t="s">
        <v>890</v>
      </c>
      <c r="H72" s="14" t="n">
        <v>2814.3</v>
      </c>
    </row>
    <row r="73" customFormat="false" ht="15" hidden="false" customHeight="false" outlineLevel="0" collapsed="false">
      <c r="A73" s="4" t="n">
        <v>40791</v>
      </c>
      <c r="B73" s="0" t="s">
        <v>207</v>
      </c>
      <c r="C73" s="0" t="s">
        <v>208</v>
      </c>
      <c r="D73" s="14" t="n">
        <v>311.28</v>
      </c>
      <c r="F73" s="4" t="n">
        <v>40826</v>
      </c>
      <c r="G73" s="0" t="s">
        <v>892</v>
      </c>
      <c r="H73" s="14" t="n">
        <v>153.66</v>
      </c>
    </row>
    <row r="74" customFormat="false" ht="15" hidden="false" customHeight="false" outlineLevel="0" collapsed="false">
      <c r="A74" s="4" t="n">
        <v>40791</v>
      </c>
      <c r="B74" s="0" t="s">
        <v>209</v>
      </c>
      <c r="C74" s="0" t="s">
        <v>210</v>
      </c>
      <c r="D74" s="14" t="n">
        <v>328.22</v>
      </c>
      <c r="F74" s="4" t="n">
        <v>40826</v>
      </c>
      <c r="G74" s="0" t="s">
        <v>893</v>
      </c>
      <c r="H74" s="14" t="n">
        <v>6351.17</v>
      </c>
    </row>
    <row r="75" customFormat="false" ht="15" hidden="false" customHeight="false" outlineLevel="0" collapsed="false">
      <c r="A75" s="4" t="n">
        <v>40791</v>
      </c>
      <c r="B75" s="0" t="s">
        <v>211</v>
      </c>
      <c r="C75" s="0" t="s">
        <v>212</v>
      </c>
      <c r="D75" s="14" t="n">
        <v>619.07</v>
      </c>
      <c r="F75" s="4" t="n">
        <v>40826</v>
      </c>
      <c r="G75" s="0" t="s">
        <v>894</v>
      </c>
      <c r="H75" s="14" t="n">
        <v>1239.43</v>
      </c>
    </row>
    <row r="76" customFormat="false" ht="15" hidden="false" customHeight="false" outlineLevel="0" collapsed="false">
      <c r="A76" s="4" t="n">
        <v>40791</v>
      </c>
      <c r="B76" s="0" t="s">
        <v>213</v>
      </c>
      <c r="C76" s="0" t="s">
        <v>214</v>
      </c>
      <c r="D76" s="14" t="n">
        <v>684.45</v>
      </c>
      <c r="F76" s="4" t="n">
        <v>40826</v>
      </c>
      <c r="G76" s="0" t="s">
        <v>895</v>
      </c>
      <c r="H76" s="14" t="n">
        <v>6563.71</v>
      </c>
    </row>
    <row r="77" customFormat="false" ht="15" hidden="false" customHeight="false" outlineLevel="0" collapsed="false">
      <c r="A77" s="4" t="n">
        <v>40791</v>
      </c>
      <c r="B77" s="0" t="s">
        <v>215</v>
      </c>
      <c r="C77" s="0" t="s">
        <v>216</v>
      </c>
      <c r="D77" s="14" t="n">
        <v>215.35</v>
      </c>
      <c r="F77" s="4" t="n">
        <v>40826</v>
      </c>
      <c r="G77" s="0" t="s">
        <v>896</v>
      </c>
      <c r="H77" s="14" t="n">
        <v>6043.85</v>
      </c>
    </row>
    <row r="78" customFormat="false" ht="15" hidden="false" customHeight="false" outlineLevel="0" collapsed="false">
      <c r="A78" s="4" t="n">
        <v>40791</v>
      </c>
      <c r="B78" s="0" t="s">
        <v>217</v>
      </c>
      <c r="C78" s="0" t="s">
        <v>218</v>
      </c>
      <c r="D78" s="14" t="n">
        <v>6.19</v>
      </c>
      <c r="F78" s="4" t="n">
        <v>40826</v>
      </c>
      <c r="G78" s="0" t="s">
        <v>900</v>
      </c>
      <c r="H78" s="14" t="n">
        <v>318.06</v>
      </c>
    </row>
    <row r="79" customFormat="false" ht="15" hidden="false" customHeight="false" outlineLevel="0" collapsed="false">
      <c r="A79" s="4" t="n">
        <v>40791</v>
      </c>
      <c r="B79" s="0" t="s">
        <v>219</v>
      </c>
      <c r="C79" s="0" t="s">
        <v>220</v>
      </c>
      <c r="D79" s="14" t="n">
        <v>324.04</v>
      </c>
      <c r="F79" s="4" t="n">
        <v>40826</v>
      </c>
      <c r="G79" s="0" t="s">
        <v>904</v>
      </c>
      <c r="H79" s="14" t="n">
        <v>559.01</v>
      </c>
    </row>
    <row r="80" customFormat="false" ht="15" hidden="false" customHeight="false" outlineLevel="0" collapsed="false">
      <c r="A80" s="4" t="n">
        <v>40791</v>
      </c>
      <c r="B80" s="0" t="s">
        <v>221</v>
      </c>
      <c r="C80" s="0" t="s">
        <v>222</v>
      </c>
      <c r="D80" s="14" t="n">
        <v>269.19</v>
      </c>
      <c r="F80" s="4" t="n">
        <v>40826</v>
      </c>
      <c r="G80" s="0" t="s">
        <v>906</v>
      </c>
      <c r="H80" s="14" t="n">
        <v>2601.49</v>
      </c>
    </row>
    <row r="81" customFormat="false" ht="15" hidden="false" customHeight="false" outlineLevel="0" collapsed="false">
      <c r="A81" s="4" t="n">
        <v>40791</v>
      </c>
      <c r="B81" s="0" t="s">
        <v>223</v>
      </c>
      <c r="C81" s="0" t="s">
        <v>224</v>
      </c>
      <c r="D81" s="14" t="n">
        <v>1347.29</v>
      </c>
      <c r="F81" s="4" t="n">
        <v>40826</v>
      </c>
      <c r="G81" s="0" t="s">
        <v>907</v>
      </c>
      <c r="H81" s="14" t="n">
        <v>1002.31</v>
      </c>
    </row>
    <row r="82" customFormat="false" ht="15" hidden="false" customHeight="false" outlineLevel="0" collapsed="false">
      <c r="A82" s="4" t="n">
        <v>40791</v>
      </c>
      <c r="B82" s="0" t="s">
        <v>227</v>
      </c>
      <c r="C82" s="0" t="s">
        <v>228</v>
      </c>
      <c r="D82" s="14" t="n">
        <v>535.48</v>
      </c>
      <c r="F82" s="4" t="n">
        <v>40826</v>
      </c>
      <c r="G82" s="0" t="s">
        <v>908</v>
      </c>
      <c r="H82" s="14" t="n">
        <v>999.26</v>
      </c>
    </row>
    <row r="83" customFormat="false" ht="15" hidden="false" customHeight="false" outlineLevel="0" collapsed="false">
      <c r="A83" s="4" t="n">
        <v>40791</v>
      </c>
      <c r="B83" s="0" t="s">
        <v>229</v>
      </c>
      <c r="C83" s="0" t="s">
        <v>230</v>
      </c>
      <c r="D83" s="14" t="n">
        <v>847.01</v>
      </c>
      <c r="F83" s="4" t="n">
        <v>40826</v>
      </c>
      <c r="G83" s="0" t="s">
        <v>909</v>
      </c>
      <c r="H83" s="14" t="n">
        <v>3528.34</v>
      </c>
    </row>
    <row r="84" customFormat="false" ht="15" hidden="false" customHeight="false" outlineLevel="0" collapsed="false">
      <c r="A84" s="4" t="n">
        <v>40791</v>
      </c>
      <c r="B84" s="0" t="s">
        <v>231</v>
      </c>
      <c r="C84" s="0" t="s">
        <v>232</v>
      </c>
      <c r="D84" s="14" t="n">
        <v>151</v>
      </c>
      <c r="F84" s="4" t="n">
        <v>40826</v>
      </c>
      <c r="G84" s="0" t="s">
        <v>911</v>
      </c>
      <c r="H84" s="14" t="n">
        <v>2109.88</v>
      </c>
    </row>
    <row r="85" customFormat="false" ht="15" hidden="false" customHeight="false" outlineLevel="0" collapsed="false">
      <c r="A85" s="4" t="n">
        <v>40791</v>
      </c>
      <c r="B85" s="0" t="s">
        <v>233</v>
      </c>
      <c r="C85" s="0" t="s">
        <v>234</v>
      </c>
      <c r="D85" s="14" t="n">
        <v>732.75</v>
      </c>
      <c r="F85" s="4" t="n">
        <v>40826</v>
      </c>
      <c r="G85" s="0" t="s">
        <v>913</v>
      </c>
      <c r="H85" s="14" t="n">
        <v>166692.77</v>
      </c>
    </row>
    <row r="86" customFormat="false" ht="15" hidden="false" customHeight="false" outlineLevel="0" collapsed="false">
      <c r="A86" s="4" t="n">
        <v>40791</v>
      </c>
      <c r="B86" s="0" t="s">
        <v>235</v>
      </c>
      <c r="C86" s="0" t="s">
        <v>236</v>
      </c>
      <c r="D86" s="14" t="n">
        <v>29.28</v>
      </c>
      <c r="F86" s="4" t="n">
        <v>40833</v>
      </c>
      <c r="G86" s="0" t="s">
        <v>887</v>
      </c>
      <c r="H86" s="14" t="n">
        <v>923.78</v>
      </c>
    </row>
    <row r="87" customFormat="false" ht="15" hidden="false" customHeight="false" outlineLevel="0" collapsed="false">
      <c r="A87" s="4" t="n">
        <v>40791</v>
      </c>
      <c r="B87" s="0" t="s">
        <v>237</v>
      </c>
      <c r="C87" s="0" t="s">
        <v>238</v>
      </c>
      <c r="D87" s="14" t="n">
        <v>28.68</v>
      </c>
      <c r="F87" s="4" t="n">
        <v>40833</v>
      </c>
      <c r="G87" s="0" t="s">
        <v>888</v>
      </c>
      <c r="H87" s="14" t="n">
        <v>587.75</v>
      </c>
    </row>
    <row r="88" customFormat="false" ht="15" hidden="false" customHeight="false" outlineLevel="0" collapsed="false">
      <c r="A88" s="4" t="n">
        <v>40791</v>
      </c>
      <c r="B88" s="0" t="s">
        <v>239</v>
      </c>
      <c r="C88" s="0" t="s">
        <v>240</v>
      </c>
      <c r="D88" s="14" t="n">
        <v>341.55</v>
      </c>
      <c r="F88" s="4" t="n">
        <v>40833</v>
      </c>
      <c r="G88" s="0" t="s">
        <v>890</v>
      </c>
      <c r="H88" s="14" t="n">
        <v>739.28</v>
      </c>
    </row>
    <row r="89" customFormat="false" ht="15" hidden="false" customHeight="false" outlineLevel="0" collapsed="false">
      <c r="A89" s="4" t="n">
        <v>40791</v>
      </c>
      <c r="B89" s="0" t="s">
        <v>241</v>
      </c>
      <c r="C89" s="0" t="s">
        <v>242</v>
      </c>
      <c r="D89" s="14" t="n">
        <v>325.64</v>
      </c>
      <c r="F89" s="4" t="n">
        <v>40833</v>
      </c>
      <c r="G89" s="0" t="s">
        <v>892</v>
      </c>
      <c r="H89" s="14" t="n">
        <v>357.05</v>
      </c>
    </row>
    <row r="90" customFormat="false" ht="15" hidden="false" customHeight="false" outlineLevel="0" collapsed="false">
      <c r="A90" s="4" t="n">
        <v>40791</v>
      </c>
      <c r="B90" s="0" t="s">
        <v>243</v>
      </c>
      <c r="C90" s="0" t="s">
        <v>244</v>
      </c>
      <c r="D90" s="14" t="n">
        <v>115.5</v>
      </c>
      <c r="F90" s="4" t="n">
        <v>40833</v>
      </c>
      <c r="G90" s="0" t="s">
        <v>893</v>
      </c>
      <c r="H90" s="14" t="n">
        <v>13696.52</v>
      </c>
    </row>
    <row r="91" customFormat="false" ht="15" hidden="false" customHeight="false" outlineLevel="0" collapsed="false">
      <c r="A91" s="4" t="n">
        <v>40791</v>
      </c>
      <c r="B91" s="0" t="s">
        <v>245</v>
      </c>
      <c r="C91" s="0" t="s">
        <v>246</v>
      </c>
      <c r="D91" s="14" t="n">
        <v>146.45</v>
      </c>
      <c r="F91" s="4" t="n">
        <v>40833</v>
      </c>
      <c r="G91" s="0" t="s">
        <v>895</v>
      </c>
      <c r="H91" s="14" t="n">
        <v>3700.56</v>
      </c>
    </row>
    <row r="92" customFormat="false" ht="15" hidden="false" customHeight="false" outlineLevel="0" collapsed="false">
      <c r="A92" s="4" t="n">
        <v>40791</v>
      </c>
      <c r="B92" s="0" t="s">
        <v>247</v>
      </c>
      <c r="C92" s="0" t="s">
        <v>248</v>
      </c>
      <c r="D92" s="14" t="n">
        <v>147</v>
      </c>
      <c r="F92" s="4" t="n">
        <v>40833</v>
      </c>
      <c r="G92" s="0" t="s">
        <v>896</v>
      </c>
      <c r="H92" s="14" t="n">
        <v>9146.4</v>
      </c>
    </row>
    <row r="93" customFormat="false" ht="15" hidden="false" customHeight="false" outlineLevel="0" collapsed="false">
      <c r="A93" s="4" t="n">
        <v>40791</v>
      </c>
      <c r="B93" s="0" t="s">
        <v>249</v>
      </c>
      <c r="C93" s="0" t="s">
        <v>250</v>
      </c>
      <c r="D93" s="14" t="n">
        <v>185.6</v>
      </c>
      <c r="F93" s="4" t="n">
        <v>40833</v>
      </c>
      <c r="G93" s="0" t="s">
        <v>897</v>
      </c>
      <c r="H93" s="14" t="n">
        <v>423.42</v>
      </c>
    </row>
    <row r="94" customFormat="false" ht="15" hidden="false" customHeight="false" outlineLevel="0" collapsed="false">
      <c r="A94" s="4" t="n">
        <v>40791</v>
      </c>
      <c r="B94" s="0" t="s">
        <v>251</v>
      </c>
      <c r="C94" s="0" t="s">
        <v>252</v>
      </c>
      <c r="D94" s="14" t="n">
        <v>81.9</v>
      </c>
      <c r="F94" s="4" t="n">
        <v>40833</v>
      </c>
      <c r="G94" s="0" t="s">
        <v>900</v>
      </c>
      <c r="H94" s="14" t="n">
        <v>1193.32</v>
      </c>
    </row>
    <row r="95" customFormat="false" ht="15" hidden="false" customHeight="false" outlineLevel="0" collapsed="false">
      <c r="A95" s="4" t="n">
        <v>40791</v>
      </c>
      <c r="B95" s="0" t="s">
        <v>253</v>
      </c>
      <c r="C95" s="0" t="s">
        <v>254</v>
      </c>
      <c r="D95" s="14" t="n">
        <v>244.85</v>
      </c>
      <c r="F95" s="4" t="n">
        <v>40833</v>
      </c>
      <c r="G95" s="0" t="s">
        <v>903</v>
      </c>
      <c r="H95" s="14" t="n">
        <v>29458.1</v>
      </c>
    </row>
    <row r="96" customFormat="false" ht="15" hidden="false" customHeight="false" outlineLevel="0" collapsed="false">
      <c r="A96" s="4" t="n">
        <v>40791</v>
      </c>
      <c r="B96" s="0" t="s">
        <v>255</v>
      </c>
      <c r="C96" s="0" t="s">
        <v>256</v>
      </c>
      <c r="D96" s="14" t="n">
        <v>268.23</v>
      </c>
      <c r="F96" s="4" t="n">
        <v>40833</v>
      </c>
      <c r="G96" s="0" t="s">
        <v>906</v>
      </c>
      <c r="H96" s="14" t="n">
        <v>693.16</v>
      </c>
    </row>
    <row r="97" customFormat="false" ht="15" hidden="false" customHeight="false" outlineLevel="0" collapsed="false">
      <c r="A97" s="4" t="n">
        <v>40791</v>
      </c>
      <c r="B97" s="0" t="s">
        <v>257</v>
      </c>
      <c r="C97" s="0" t="s">
        <v>258</v>
      </c>
      <c r="D97" s="14" t="n">
        <v>27</v>
      </c>
      <c r="F97" s="4" t="n">
        <v>40833</v>
      </c>
      <c r="G97" s="0" t="s">
        <v>909</v>
      </c>
      <c r="H97" s="14" t="n">
        <v>-2065.74</v>
      </c>
    </row>
    <row r="98" customFormat="false" ht="15" hidden="false" customHeight="false" outlineLevel="0" collapsed="false">
      <c r="A98" s="4" t="n">
        <v>40791</v>
      </c>
      <c r="B98" s="0" t="s">
        <v>259</v>
      </c>
      <c r="C98" s="0" t="s">
        <v>260</v>
      </c>
      <c r="D98" s="14" t="n">
        <v>41.19</v>
      </c>
      <c r="F98" s="4" t="n">
        <v>40833</v>
      </c>
      <c r="G98" s="0" t="s">
        <v>910</v>
      </c>
      <c r="H98" s="14" t="n">
        <v>5296.96</v>
      </c>
    </row>
    <row r="99" customFormat="false" ht="15" hidden="false" customHeight="false" outlineLevel="0" collapsed="false">
      <c r="A99" s="4" t="n">
        <v>40791</v>
      </c>
      <c r="B99" s="0" t="s">
        <v>261</v>
      </c>
      <c r="C99" s="0" t="s">
        <v>262</v>
      </c>
      <c r="D99" s="14" t="n">
        <v>435</v>
      </c>
      <c r="F99" s="4" t="n">
        <v>40833</v>
      </c>
      <c r="G99" s="0" t="s">
        <v>912</v>
      </c>
      <c r="H99" s="14" t="n">
        <v>731.69</v>
      </c>
    </row>
    <row r="100" customFormat="false" ht="15" hidden="false" customHeight="false" outlineLevel="0" collapsed="false">
      <c r="A100" s="4" t="n">
        <v>40791</v>
      </c>
      <c r="B100" s="0" t="s">
        <v>263</v>
      </c>
      <c r="C100" s="0" t="s">
        <v>264</v>
      </c>
      <c r="D100" s="14" t="n">
        <v>110.6</v>
      </c>
      <c r="F100" s="4" t="n">
        <v>40833</v>
      </c>
      <c r="G100" s="0" t="s">
        <v>913</v>
      </c>
      <c r="H100" s="14" t="n">
        <v>194171.6</v>
      </c>
    </row>
    <row r="101" customFormat="false" ht="15" hidden="false" customHeight="false" outlineLevel="0" collapsed="false">
      <c r="A101" s="4" t="n">
        <v>40791</v>
      </c>
      <c r="B101" s="0" t="s">
        <v>265</v>
      </c>
      <c r="C101" s="0" t="s">
        <v>266</v>
      </c>
      <c r="D101" s="14" t="n">
        <v>136</v>
      </c>
      <c r="F101" s="4" t="n">
        <v>40840</v>
      </c>
      <c r="G101" s="0" t="s">
        <v>888</v>
      </c>
      <c r="H101" s="14" t="n">
        <v>1401.17</v>
      </c>
    </row>
    <row r="102" customFormat="false" ht="15" hidden="false" customHeight="false" outlineLevel="0" collapsed="false">
      <c r="A102" s="4" t="n">
        <v>40791</v>
      </c>
      <c r="B102" s="0" t="s">
        <v>267</v>
      </c>
      <c r="C102" s="0" t="s">
        <v>268</v>
      </c>
      <c r="D102" s="14" t="n">
        <v>229.5</v>
      </c>
      <c r="F102" s="4" t="n">
        <v>40840</v>
      </c>
      <c r="G102" s="0" t="s">
        <v>893</v>
      </c>
      <c r="H102" s="14" t="n">
        <v>922.58</v>
      </c>
    </row>
    <row r="103" customFormat="false" ht="15" hidden="false" customHeight="false" outlineLevel="0" collapsed="false">
      <c r="A103" s="4" t="n">
        <v>40791</v>
      </c>
      <c r="B103" s="0" t="s">
        <v>269</v>
      </c>
      <c r="C103" s="0" t="s">
        <v>270</v>
      </c>
      <c r="D103" s="14" t="n">
        <v>446.92</v>
      </c>
      <c r="F103" s="4" t="n">
        <v>40840</v>
      </c>
      <c r="G103" s="0" t="s">
        <v>894</v>
      </c>
      <c r="H103" s="14" t="n">
        <v>581.79</v>
      </c>
    </row>
    <row r="104" customFormat="false" ht="15" hidden="false" customHeight="false" outlineLevel="0" collapsed="false">
      <c r="A104" s="4" t="n">
        <v>40791</v>
      </c>
      <c r="B104" s="0" t="s">
        <v>271</v>
      </c>
      <c r="C104" s="0" t="s">
        <v>272</v>
      </c>
      <c r="D104" s="14" t="n">
        <v>73.64</v>
      </c>
      <c r="F104" s="4" t="n">
        <v>40840</v>
      </c>
      <c r="G104" s="0" t="s">
        <v>895</v>
      </c>
      <c r="H104" s="14" t="n">
        <v>9729.99</v>
      </c>
    </row>
    <row r="105" customFormat="false" ht="15" hidden="false" customHeight="false" outlineLevel="0" collapsed="false">
      <c r="A105" s="4" t="n">
        <v>40791</v>
      </c>
      <c r="B105" s="0" t="s">
        <v>273</v>
      </c>
      <c r="C105" s="0" t="s">
        <v>274</v>
      </c>
      <c r="D105" s="14" t="n">
        <v>20.26</v>
      </c>
      <c r="F105" s="4" t="n">
        <v>40840</v>
      </c>
      <c r="G105" s="0" t="s">
        <v>896</v>
      </c>
      <c r="H105" s="14" t="n">
        <v>2243.99</v>
      </c>
    </row>
    <row r="106" customFormat="false" ht="15" hidden="false" customHeight="false" outlineLevel="0" collapsed="false">
      <c r="A106" s="4" t="n">
        <v>40791</v>
      </c>
      <c r="B106" s="0" t="s">
        <v>275</v>
      </c>
      <c r="C106" s="0" t="s">
        <v>276</v>
      </c>
      <c r="D106" s="14" t="n">
        <v>20.26</v>
      </c>
      <c r="F106" s="4" t="n">
        <v>40840</v>
      </c>
      <c r="G106" s="0" t="s">
        <v>897</v>
      </c>
      <c r="H106" s="14" t="n">
        <v>311.1</v>
      </c>
    </row>
    <row r="107" customFormat="false" ht="15" hidden="false" customHeight="false" outlineLevel="0" collapsed="false">
      <c r="A107" s="4" t="n">
        <v>40791</v>
      </c>
      <c r="B107" s="0" t="s">
        <v>277</v>
      </c>
      <c r="C107" s="0" t="s">
        <v>278</v>
      </c>
      <c r="D107" s="14" t="n">
        <v>15.3</v>
      </c>
      <c r="F107" s="4" t="n">
        <v>40840</v>
      </c>
      <c r="G107" s="0" t="s">
        <v>900</v>
      </c>
      <c r="H107" s="14" t="n">
        <v>1469.94</v>
      </c>
    </row>
    <row r="108" customFormat="false" ht="15" hidden="false" customHeight="false" outlineLevel="0" collapsed="false">
      <c r="A108" s="4" t="n">
        <v>40791</v>
      </c>
      <c r="B108" s="0" t="s">
        <v>279</v>
      </c>
      <c r="C108" s="0" t="s">
        <v>280</v>
      </c>
      <c r="D108" s="14" t="n">
        <v>26.22</v>
      </c>
      <c r="F108" s="4" t="n">
        <v>40840</v>
      </c>
      <c r="G108" s="0" t="s">
        <v>901</v>
      </c>
      <c r="H108" s="14" t="n">
        <v>1948.04</v>
      </c>
    </row>
    <row r="109" customFormat="false" ht="15" hidden="false" customHeight="false" outlineLevel="0" collapsed="false">
      <c r="A109" s="4" t="n">
        <v>40791</v>
      </c>
      <c r="B109" s="0" t="s">
        <v>281</v>
      </c>
      <c r="C109" s="0" t="s">
        <v>282</v>
      </c>
      <c r="D109" s="14" t="n">
        <v>17.7</v>
      </c>
      <c r="F109" s="4" t="n">
        <v>40840</v>
      </c>
      <c r="G109" s="0" t="s">
        <v>903</v>
      </c>
      <c r="H109" s="14" t="n">
        <v>9995.22</v>
      </c>
    </row>
    <row r="110" customFormat="false" ht="15" hidden="false" customHeight="false" outlineLevel="0" collapsed="false">
      <c r="A110" s="4" t="n">
        <v>40791</v>
      </c>
      <c r="B110" s="0" t="s">
        <v>283</v>
      </c>
      <c r="C110" s="0" t="s">
        <v>284</v>
      </c>
      <c r="D110" s="14" t="n">
        <v>327.45</v>
      </c>
      <c r="F110" s="4" t="n">
        <v>40840</v>
      </c>
      <c r="G110" s="0" t="s">
        <v>904</v>
      </c>
      <c r="H110" s="14" t="n">
        <v>2757.72</v>
      </c>
    </row>
    <row r="111" customFormat="false" ht="15" hidden="false" customHeight="false" outlineLevel="0" collapsed="false">
      <c r="A111" s="4" t="n">
        <v>40791</v>
      </c>
      <c r="B111" s="0" t="s">
        <v>285</v>
      </c>
      <c r="C111" s="0" t="s">
        <v>286</v>
      </c>
      <c r="D111" s="14" t="n">
        <v>129.58</v>
      </c>
      <c r="F111" s="4" t="n">
        <v>40840</v>
      </c>
      <c r="G111" s="0" t="s">
        <v>906</v>
      </c>
      <c r="H111" s="14" t="n">
        <v>307.21</v>
      </c>
    </row>
    <row r="112" customFormat="false" ht="15" hidden="false" customHeight="false" outlineLevel="0" collapsed="false">
      <c r="A112" s="4" t="n">
        <v>40791</v>
      </c>
      <c r="B112" s="0" t="s">
        <v>287</v>
      </c>
      <c r="C112" s="0" t="s">
        <v>288</v>
      </c>
      <c r="D112" s="14" t="n">
        <v>413.26</v>
      </c>
      <c r="F112" s="4" t="n">
        <v>40840</v>
      </c>
      <c r="G112" s="0" t="s">
        <v>909</v>
      </c>
      <c r="H112" s="14" t="n">
        <v>2607.2</v>
      </c>
    </row>
    <row r="113" customFormat="false" ht="15" hidden="false" customHeight="false" outlineLevel="0" collapsed="false">
      <c r="A113" s="4" t="n">
        <v>40791</v>
      </c>
      <c r="B113" s="0" t="s">
        <v>289</v>
      </c>
      <c r="C113" s="0" t="s">
        <v>290</v>
      </c>
      <c r="D113" s="14" t="n">
        <v>191.96</v>
      </c>
      <c r="F113" s="4" t="n">
        <v>40840</v>
      </c>
      <c r="G113" s="0" t="s">
        <v>910</v>
      </c>
      <c r="H113" s="14" t="n">
        <v>374.2</v>
      </c>
    </row>
    <row r="114" customFormat="false" ht="15" hidden="false" customHeight="false" outlineLevel="0" collapsed="false">
      <c r="A114" s="4" t="n">
        <v>40791</v>
      </c>
      <c r="B114" s="0" t="s">
        <v>291</v>
      </c>
      <c r="C114" s="0" t="s">
        <v>292</v>
      </c>
      <c r="D114" s="14" t="n">
        <v>8.25</v>
      </c>
      <c r="F114" s="4" t="n">
        <v>40840</v>
      </c>
      <c r="G114" s="0" t="s">
        <v>911</v>
      </c>
      <c r="H114" s="14" t="n">
        <v>2586.84</v>
      </c>
    </row>
    <row r="115" customFormat="false" ht="15" hidden="false" customHeight="false" outlineLevel="0" collapsed="false">
      <c r="A115" s="4" t="n">
        <v>40791</v>
      </c>
      <c r="B115" s="0" t="s">
        <v>293</v>
      </c>
      <c r="C115" s="0" t="s">
        <v>294</v>
      </c>
      <c r="D115" s="14" t="n">
        <v>65.4</v>
      </c>
      <c r="F115" s="4" t="n">
        <v>40840</v>
      </c>
      <c r="G115" s="0" t="s">
        <v>913</v>
      </c>
      <c r="H115" s="14" t="n">
        <v>196965.84</v>
      </c>
    </row>
    <row r="116" customFormat="false" ht="15" hidden="false" customHeight="false" outlineLevel="0" collapsed="false">
      <c r="A116" s="4" t="n">
        <v>40791</v>
      </c>
      <c r="B116" s="0" t="s">
        <v>295</v>
      </c>
      <c r="C116" s="0" t="s">
        <v>296</v>
      </c>
      <c r="D116" s="14" t="n">
        <v>224.45</v>
      </c>
      <c r="F116" s="4" t="n">
        <v>40847</v>
      </c>
      <c r="G116" s="0" t="s">
        <v>886</v>
      </c>
      <c r="H116" s="14" t="n">
        <v>1426.92</v>
      </c>
    </row>
    <row r="117" customFormat="false" ht="15" hidden="false" customHeight="false" outlineLevel="0" collapsed="false">
      <c r="A117" s="4" t="n">
        <v>40791</v>
      </c>
      <c r="B117" s="0" t="s">
        <v>297</v>
      </c>
      <c r="C117" s="0" t="s">
        <v>298</v>
      </c>
      <c r="D117" s="14" t="n">
        <v>89.72</v>
      </c>
      <c r="F117" s="4" t="n">
        <v>40847</v>
      </c>
      <c r="G117" s="0" t="s">
        <v>888</v>
      </c>
      <c r="H117" s="14" t="n">
        <v>1940.88</v>
      </c>
    </row>
    <row r="118" customFormat="false" ht="15" hidden="false" customHeight="false" outlineLevel="0" collapsed="false">
      <c r="A118" s="4" t="n">
        <v>40791</v>
      </c>
      <c r="B118" s="0" t="s">
        <v>299</v>
      </c>
      <c r="C118" s="0" t="s">
        <v>300</v>
      </c>
      <c r="D118" s="14" t="n">
        <v>341.78</v>
      </c>
      <c r="F118" s="4" t="n">
        <v>40847</v>
      </c>
      <c r="G118" s="0" t="s">
        <v>889</v>
      </c>
      <c r="H118" s="14" t="n">
        <v>1303.14</v>
      </c>
    </row>
    <row r="119" customFormat="false" ht="15" hidden="false" customHeight="false" outlineLevel="0" collapsed="false">
      <c r="A119" s="4" t="n">
        <v>40791</v>
      </c>
      <c r="B119" s="0" t="s">
        <v>301</v>
      </c>
      <c r="C119" s="0" t="s">
        <v>302</v>
      </c>
      <c r="D119" s="14" t="n">
        <v>488.82</v>
      </c>
      <c r="F119" s="4" t="n">
        <v>40847</v>
      </c>
      <c r="G119" s="0" t="s">
        <v>893</v>
      </c>
      <c r="H119" s="14" t="n">
        <v>2476.85</v>
      </c>
    </row>
    <row r="120" customFormat="false" ht="15" hidden="false" customHeight="false" outlineLevel="0" collapsed="false">
      <c r="A120" s="4" t="n">
        <v>40791</v>
      </c>
      <c r="B120" s="0" t="s">
        <v>303</v>
      </c>
      <c r="C120" s="0" t="s">
        <v>304</v>
      </c>
      <c r="D120" s="14" t="n">
        <v>278.3</v>
      </c>
      <c r="F120" s="4" t="n">
        <v>40847</v>
      </c>
      <c r="G120" s="0" t="s">
        <v>894</v>
      </c>
      <c r="H120" s="14" t="n">
        <v>1242.18</v>
      </c>
    </row>
    <row r="121" customFormat="false" ht="15" hidden="false" customHeight="false" outlineLevel="0" collapsed="false">
      <c r="A121" s="4" t="n">
        <v>40791</v>
      </c>
      <c r="B121" s="0" t="s">
        <v>305</v>
      </c>
      <c r="C121" s="0" t="s">
        <v>306</v>
      </c>
      <c r="D121" s="14" t="n">
        <v>1326.41</v>
      </c>
      <c r="F121" s="4" t="n">
        <v>40847</v>
      </c>
      <c r="G121" s="0" t="s">
        <v>895</v>
      </c>
      <c r="H121" s="14" t="n">
        <v>4577.26</v>
      </c>
    </row>
    <row r="122" customFormat="false" ht="15" hidden="false" customHeight="false" outlineLevel="0" collapsed="false">
      <c r="A122" s="4" t="n">
        <v>40791</v>
      </c>
      <c r="B122" s="0" t="s">
        <v>307</v>
      </c>
      <c r="C122" s="0" t="s">
        <v>308</v>
      </c>
      <c r="D122" s="14" t="n">
        <v>653.97</v>
      </c>
      <c r="F122" s="4" t="n">
        <v>40847</v>
      </c>
      <c r="G122" s="0" t="s">
        <v>896</v>
      </c>
      <c r="H122" s="14" t="n">
        <v>2562.13</v>
      </c>
    </row>
    <row r="123" customFormat="false" ht="15" hidden="false" customHeight="false" outlineLevel="0" collapsed="false">
      <c r="A123" s="4" t="n">
        <v>40791</v>
      </c>
      <c r="B123" s="0" t="s">
        <v>309</v>
      </c>
      <c r="C123" s="0" t="s">
        <v>310</v>
      </c>
      <c r="D123" s="14" t="n">
        <v>179.95</v>
      </c>
      <c r="F123" s="4" t="n">
        <v>40847</v>
      </c>
      <c r="G123" s="0" t="s">
        <v>898</v>
      </c>
      <c r="H123" s="14" t="n">
        <v>1294.32</v>
      </c>
    </row>
    <row r="124" customFormat="false" ht="15" hidden="false" customHeight="false" outlineLevel="0" collapsed="false">
      <c r="A124" s="4" t="n">
        <v>40791</v>
      </c>
      <c r="B124" s="0" t="s">
        <v>311</v>
      </c>
      <c r="C124" s="0" t="s">
        <v>312</v>
      </c>
      <c r="D124" s="14" t="n">
        <v>1761.42</v>
      </c>
      <c r="F124" s="4" t="n">
        <v>40847</v>
      </c>
      <c r="G124" s="0" t="s">
        <v>900</v>
      </c>
      <c r="H124" s="14" t="n">
        <v>403.74</v>
      </c>
    </row>
    <row r="125" customFormat="false" ht="15" hidden="false" customHeight="false" outlineLevel="0" collapsed="false">
      <c r="A125" s="4" t="n">
        <v>40791</v>
      </c>
      <c r="B125" s="0" t="s">
        <v>313</v>
      </c>
      <c r="C125" s="0" t="s">
        <v>314</v>
      </c>
      <c r="D125" s="14" t="n">
        <v>291.63</v>
      </c>
      <c r="F125" s="4" t="n">
        <v>40847</v>
      </c>
      <c r="G125" s="0" t="s">
        <v>903</v>
      </c>
      <c r="H125" s="14" t="n">
        <v>4486.91</v>
      </c>
    </row>
    <row r="126" customFormat="false" ht="15" hidden="false" customHeight="false" outlineLevel="0" collapsed="false">
      <c r="A126" s="4" t="n">
        <v>40791</v>
      </c>
      <c r="B126" s="0" t="s">
        <v>315</v>
      </c>
      <c r="C126" s="0" t="s">
        <v>316</v>
      </c>
      <c r="D126" s="14" t="n">
        <v>490.6</v>
      </c>
      <c r="F126" s="4" t="n">
        <v>40847</v>
      </c>
      <c r="G126" s="0" t="s">
        <v>904</v>
      </c>
      <c r="H126" s="14" t="n">
        <v>570.79</v>
      </c>
    </row>
    <row r="127" customFormat="false" ht="15" hidden="false" customHeight="false" outlineLevel="0" collapsed="false">
      <c r="A127" s="4" t="n">
        <v>40791</v>
      </c>
      <c r="B127" s="0" t="s">
        <v>317</v>
      </c>
      <c r="C127" s="0" t="s">
        <v>318</v>
      </c>
      <c r="D127" s="14" t="n">
        <v>315.3</v>
      </c>
      <c r="F127" s="4" t="n">
        <v>40847</v>
      </c>
      <c r="G127" s="0" t="s">
        <v>905</v>
      </c>
      <c r="H127" s="14" t="n">
        <v>1361.23</v>
      </c>
    </row>
    <row r="128" customFormat="false" ht="15" hidden="false" customHeight="false" outlineLevel="0" collapsed="false">
      <c r="A128" s="4" t="n">
        <v>40791</v>
      </c>
      <c r="B128" s="0" t="s">
        <v>319</v>
      </c>
      <c r="C128" s="0" t="s">
        <v>320</v>
      </c>
      <c r="D128" s="14" t="n">
        <v>388.81</v>
      </c>
      <c r="F128" s="4" t="n">
        <v>40847</v>
      </c>
      <c r="G128" s="0" t="s">
        <v>906</v>
      </c>
      <c r="H128" s="14" t="n">
        <v>202.3</v>
      </c>
    </row>
    <row r="129" customFormat="false" ht="15" hidden="false" customHeight="false" outlineLevel="0" collapsed="false">
      <c r="A129" s="4" t="n">
        <v>40791</v>
      </c>
      <c r="B129" s="0" t="s">
        <v>321</v>
      </c>
      <c r="C129" s="0" t="s">
        <v>322</v>
      </c>
      <c r="D129" s="14" t="n">
        <v>217.2</v>
      </c>
      <c r="F129" s="4" t="n">
        <v>40847</v>
      </c>
      <c r="G129" s="0" t="s">
        <v>909</v>
      </c>
      <c r="H129" s="14" t="n">
        <v>1045.37</v>
      </c>
    </row>
    <row r="130" customFormat="false" ht="15" hidden="false" customHeight="false" outlineLevel="0" collapsed="false">
      <c r="A130" s="4" t="n">
        <v>40791</v>
      </c>
      <c r="B130" s="0" t="s">
        <v>323</v>
      </c>
      <c r="C130" s="0" t="s">
        <v>324</v>
      </c>
      <c r="D130" s="14" t="n">
        <v>136.56</v>
      </c>
      <c r="F130" s="4" t="n">
        <v>40847</v>
      </c>
      <c r="G130" s="0" t="s">
        <v>910</v>
      </c>
      <c r="H130" s="14" t="n">
        <v>511.69</v>
      </c>
    </row>
    <row r="131" customFormat="false" ht="15" hidden="false" customHeight="false" outlineLevel="0" collapsed="false">
      <c r="A131" s="4" t="n">
        <v>40791</v>
      </c>
      <c r="B131" s="0" t="s">
        <v>325</v>
      </c>
      <c r="C131" s="0" t="s">
        <v>326</v>
      </c>
      <c r="D131" s="14" t="n">
        <v>165.13</v>
      </c>
      <c r="F131" s="4" t="n">
        <v>40847</v>
      </c>
      <c r="G131" s="0" t="s">
        <v>911</v>
      </c>
      <c r="H131" s="14" t="n">
        <v>6207.67</v>
      </c>
    </row>
    <row r="132" customFormat="false" ht="15" hidden="false" customHeight="false" outlineLevel="0" collapsed="false">
      <c r="A132" s="4" t="n">
        <v>40791</v>
      </c>
      <c r="B132" s="0" t="s">
        <v>327</v>
      </c>
      <c r="C132" s="0" t="s">
        <v>328</v>
      </c>
      <c r="D132" s="14" t="n">
        <v>63.67</v>
      </c>
      <c r="F132" s="4" t="n">
        <v>40847</v>
      </c>
      <c r="G132" s="0" t="s">
        <v>913</v>
      </c>
      <c r="H132" s="14" t="n">
        <v>256731.08</v>
      </c>
    </row>
    <row r="133" customFormat="false" ht="15" hidden="false" customHeight="false" outlineLevel="0" collapsed="false">
      <c r="A133" s="4" t="n">
        <v>40791</v>
      </c>
      <c r="B133" s="0" t="s">
        <v>329</v>
      </c>
      <c r="C133" s="0" t="s">
        <v>330</v>
      </c>
      <c r="D133" s="14" t="n">
        <v>280.5</v>
      </c>
      <c r="F133" s="4" t="n">
        <v>40854</v>
      </c>
      <c r="G133" s="0" t="s">
        <v>887</v>
      </c>
      <c r="H133" s="14" t="n">
        <v>586.85</v>
      </c>
    </row>
    <row r="134" customFormat="false" ht="15" hidden="false" customHeight="false" outlineLevel="0" collapsed="false">
      <c r="A134" s="4" t="n">
        <v>40791</v>
      </c>
      <c r="B134" s="0" t="s">
        <v>331</v>
      </c>
      <c r="C134" s="0" t="s">
        <v>332</v>
      </c>
      <c r="D134" s="14" t="n">
        <v>321.73</v>
      </c>
      <c r="F134" s="4" t="n">
        <v>40854</v>
      </c>
      <c r="G134" s="0" t="s">
        <v>888</v>
      </c>
      <c r="H134" s="14" t="n">
        <v>1115.1</v>
      </c>
    </row>
    <row r="135" customFormat="false" ht="15" hidden="false" customHeight="false" outlineLevel="0" collapsed="false">
      <c r="A135" s="4" t="n">
        <v>40791</v>
      </c>
      <c r="B135" s="0" t="s">
        <v>333</v>
      </c>
      <c r="C135" s="0" t="s">
        <v>334</v>
      </c>
      <c r="D135" s="14" t="n">
        <v>194.69</v>
      </c>
      <c r="F135" s="4" t="n">
        <v>40854</v>
      </c>
      <c r="G135" s="0" t="s">
        <v>893</v>
      </c>
      <c r="H135" s="14" t="n">
        <v>9619.62</v>
      </c>
    </row>
    <row r="136" customFormat="false" ht="15" hidden="false" customHeight="false" outlineLevel="0" collapsed="false">
      <c r="A136" s="4" t="n">
        <v>40791</v>
      </c>
      <c r="B136" s="0" t="s">
        <v>335</v>
      </c>
      <c r="C136" s="0" t="s">
        <v>336</v>
      </c>
      <c r="D136" s="14" t="n">
        <v>1.25</v>
      </c>
      <c r="F136" s="4" t="n">
        <v>40854</v>
      </c>
      <c r="G136" s="0" t="s">
        <v>895</v>
      </c>
      <c r="H136" s="14" t="n">
        <v>6778.44</v>
      </c>
    </row>
    <row r="137" customFormat="false" ht="15" hidden="false" customHeight="false" outlineLevel="0" collapsed="false">
      <c r="A137" s="4" t="n">
        <v>40791</v>
      </c>
      <c r="B137" s="0" t="s">
        <v>337</v>
      </c>
      <c r="C137" s="0" t="s">
        <v>338</v>
      </c>
      <c r="D137" s="14" t="n">
        <v>135</v>
      </c>
      <c r="F137" s="4" t="n">
        <v>40854</v>
      </c>
      <c r="G137" s="0" t="s">
        <v>896</v>
      </c>
      <c r="H137" s="14" t="n">
        <v>3496.5</v>
      </c>
    </row>
    <row r="138" customFormat="false" ht="15" hidden="false" customHeight="false" outlineLevel="0" collapsed="false">
      <c r="A138" s="4" t="n">
        <v>40791</v>
      </c>
      <c r="B138" s="0" t="s">
        <v>339</v>
      </c>
      <c r="C138" s="0" t="s">
        <v>340</v>
      </c>
      <c r="D138" s="14" t="n">
        <v>209.92</v>
      </c>
      <c r="F138" s="4" t="n">
        <v>40854</v>
      </c>
      <c r="G138" s="0" t="s">
        <v>903</v>
      </c>
      <c r="H138" s="14" t="n">
        <v>9793.12</v>
      </c>
    </row>
    <row r="139" customFormat="false" ht="15" hidden="false" customHeight="false" outlineLevel="0" collapsed="false">
      <c r="A139" s="4" t="n">
        <v>40791</v>
      </c>
      <c r="B139" s="0" t="s">
        <v>341</v>
      </c>
      <c r="C139" s="0" t="s">
        <v>342</v>
      </c>
      <c r="D139" s="14" t="n">
        <v>153.67</v>
      </c>
      <c r="F139" s="4" t="n">
        <v>40854</v>
      </c>
      <c r="G139" s="0" t="s">
        <v>906</v>
      </c>
      <c r="H139" s="14" t="n">
        <v>499.56</v>
      </c>
    </row>
    <row r="140" customFormat="false" ht="15" hidden="false" customHeight="false" outlineLevel="0" collapsed="false">
      <c r="A140" s="4" t="n">
        <v>40791</v>
      </c>
      <c r="B140" s="0" t="s">
        <v>343</v>
      </c>
      <c r="C140" s="0" t="s">
        <v>344</v>
      </c>
      <c r="D140" s="14" t="n">
        <v>16.01</v>
      </c>
      <c r="F140" s="4" t="n">
        <v>40854</v>
      </c>
      <c r="G140" s="0" t="s">
        <v>909</v>
      </c>
      <c r="H140" s="14" t="n">
        <v>1069.61</v>
      </c>
    </row>
    <row r="141" customFormat="false" ht="15" hidden="false" customHeight="false" outlineLevel="0" collapsed="false">
      <c r="A141" s="4" t="n">
        <v>40791</v>
      </c>
      <c r="B141" s="0" t="s">
        <v>345</v>
      </c>
      <c r="C141" s="0" t="s">
        <v>346</v>
      </c>
      <c r="D141" s="14" t="n">
        <v>278.98</v>
      </c>
      <c r="F141" s="4" t="n">
        <v>40854</v>
      </c>
      <c r="G141" s="0" t="s">
        <v>910</v>
      </c>
      <c r="H141" s="14" t="n">
        <v>162.83</v>
      </c>
    </row>
    <row r="142" customFormat="false" ht="15" hidden="false" customHeight="false" outlineLevel="0" collapsed="false">
      <c r="A142" s="4" t="n">
        <v>40791</v>
      </c>
      <c r="B142" s="0" t="s">
        <v>347</v>
      </c>
      <c r="C142" s="0" t="s">
        <v>348</v>
      </c>
      <c r="D142" s="14" t="n">
        <v>108.73</v>
      </c>
      <c r="F142" s="4" t="n">
        <v>40854</v>
      </c>
      <c r="G142" s="0" t="s">
        <v>911</v>
      </c>
      <c r="H142" s="14" t="n">
        <v>212.58</v>
      </c>
    </row>
    <row r="143" customFormat="false" ht="15" hidden="false" customHeight="false" outlineLevel="0" collapsed="false">
      <c r="A143" s="4" t="n">
        <v>40791</v>
      </c>
      <c r="B143" s="0" t="s">
        <v>349</v>
      </c>
      <c r="C143" s="0" t="s">
        <v>350</v>
      </c>
      <c r="D143" s="14" t="n">
        <v>90</v>
      </c>
      <c r="F143" s="4" t="n">
        <v>40854</v>
      </c>
      <c r="G143" s="0" t="s">
        <v>913</v>
      </c>
      <c r="H143" s="14" t="n">
        <v>316789.19</v>
      </c>
    </row>
    <row r="144" customFormat="false" ht="15" hidden="false" customHeight="false" outlineLevel="0" collapsed="false">
      <c r="A144" s="4" t="n">
        <v>40791</v>
      </c>
      <c r="B144" s="0" t="s">
        <v>351</v>
      </c>
      <c r="C144" s="0" t="s">
        <v>352</v>
      </c>
      <c r="D144" s="14" t="n">
        <v>28.12</v>
      </c>
      <c r="F144" s="4" t="n">
        <v>40861</v>
      </c>
      <c r="G144" s="0" t="s">
        <v>886</v>
      </c>
      <c r="H144" s="14" t="n">
        <v>5355.4</v>
      </c>
    </row>
    <row r="145" customFormat="false" ht="15" hidden="false" customHeight="false" outlineLevel="0" collapsed="false">
      <c r="A145" s="4" t="n">
        <v>40791</v>
      </c>
      <c r="B145" s="0" t="s">
        <v>353</v>
      </c>
      <c r="C145" s="0" t="s">
        <v>354</v>
      </c>
      <c r="D145" s="14" t="n">
        <v>139.49</v>
      </c>
      <c r="F145" s="4" t="n">
        <v>40861</v>
      </c>
      <c r="G145" s="0" t="s">
        <v>887</v>
      </c>
      <c r="H145" s="14" t="n">
        <v>622.93</v>
      </c>
    </row>
    <row r="146" customFormat="false" ht="15" hidden="false" customHeight="false" outlineLevel="0" collapsed="false">
      <c r="A146" s="4" t="n">
        <v>40791</v>
      </c>
      <c r="B146" s="0" t="s">
        <v>355</v>
      </c>
      <c r="C146" s="0" t="s">
        <v>356</v>
      </c>
      <c r="D146" s="14" t="n">
        <v>48.71</v>
      </c>
      <c r="F146" s="4" t="n">
        <v>40861</v>
      </c>
      <c r="G146" s="0" t="s">
        <v>888</v>
      </c>
      <c r="H146" s="14" t="n">
        <v>2468.53</v>
      </c>
    </row>
    <row r="147" customFormat="false" ht="15" hidden="false" customHeight="false" outlineLevel="0" collapsed="false">
      <c r="A147" s="4" t="n">
        <v>40791</v>
      </c>
      <c r="B147" s="0" t="s">
        <v>357</v>
      </c>
      <c r="C147" s="0" t="s">
        <v>358</v>
      </c>
      <c r="D147" s="14" t="n">
        <v>140.5</v>
      </c>
      <c r="F147" s="4" t="n">
        <v>40861</v>
      </c>
      <c r="G147" s="0" t="s">
        <v>889</v>
      </c>
      <c r="H147" s="14" t="n">
        <v>161.63</v>
      </c>
    </row>
    <row r="148" customFormat="false" ht="15" hidden="false" customHeight="false" outlineLevel="0" collapsed="false">
      <c r="A148" s="4" t="n">
        <v>40791</v>
      </c>
      <c r="B148" s="0" t="s">
        <v>359</v>
      </c>
      <c r="C148" s="0" t="s">
        <v>360</v>
      </c>
      <c r="D148" s="14" t="n">
        <v>152.24</v>
      </c>
      <c r="F148" s="4" t="n">
        <v>40861</v>
      </c>
      <c r="G148" s="0" t="s">
        <v>890</v>
      </c>
      <c r="H148" s="14" t="n">
        <v>439.66</v>
      </c>
    </row>
    <row r="149" customFormat="false" ht="15" hidden="false" customHeight="false" outlineLevel="0" collapsed="false">
      <c r="A149" s="4" t="n">
        <v>40791</v>
      </c>
      <c r="B149" s="0" t="s">
        <v>361</v>
      </c>
      <c r="C149" s="0" t="s">
        <v>362</v>
      </c>
      <c r="D149" s="14" t="n">
        <v>768.03</v>
      </c>
      <c r="F149" s="4" t="n">
        <v>40861</v>
      </c>
      <c r="G149" s="0" t="s">
        <v>891</v>
      </c>
      <c r="H149" s="14" t="n">
        <v>-57.51</v>
      </c>
    </row>
    <row r="150" customFormat="false" ht="15" hidden="false" customHeight="false" outlineLevel="0" collapsed="false">
      <c r="A150" s="4" t="n">
        <v>40791</v>
      </c>
      <c r="B150" s="0" t="s">
        <v>363</v>
      </c>
      <c r="C150" s="0" t="s">
        <v>364</v>
      </c>
      <c r="D150" s="14" t="n">
        <v>581.88</v>
      </c>
      <c r="F150" s="4" t="n">
        <v>40861</v>
      </c>
      <c r="G150" s="0" t="s">
        <v>892</v>
      </c>
      <c r="H150" s="14" t="n">
        <v>1794.05</v>
      </c>
    </row>
    <row r="151" customFormat="false" ht="15" hidden="false" customHeight="false" outlineLevel="0" collapsed="false">
      <c r="A151" s="4" t="n">
        <v>40791</v>
      </c>
      <c r="B151" s="0" t="s">
        <v>365</v>
      </c>
      <c r="C151" s="0" t="s">
        <v>366</v>
      </c>
      <c r="D151" s="14" t="n">
        <v>194.76</v>
      </c>
      <c r="F151" s="4" t="n">
        <v>40861</v>
      </c>
      <c r="G151" s="0" t="s">
        <v>893</v>
      </c>
      <c r="H151" s="14" t="n">
        <v>10403.78</v>
      </c>
    </row>
    <row r="152" customFormat="false" ht="15" hidden="false" customHeight="false" outlineLevel="0" collapsed="false">
      <c r="A152" s="4" t="n">
        <v>40791</v>
      </c>
      <c r="B152" s="0" t="s">
        <v>367</v>
      </c>
      <c r="C152" s="0" t="s">
        <v>368</v>
      </c>
      <c r="D152" s="14" t="n">
        <v>236.64</v>
      </c>
      <c r="F152" s="4" t="n">
        <v>40861</v>
      </c>
      <c r="G152" s="0" t="s">
        <v>894</v>
      </c>
      <c r="H152" s="14" t="n">
        <v>482.67</v>
      </c>
    </row>
    <row r="153" customFormat="false" ht="15" hidden="false" customHeight="false" outlineLevel="0" collapsed="false">
      <c r="A153" s="4" t="n">
        <v>40791</v>
      </c>
      <c r="B153" s="0" t="s">
        <v>369</v>
      </c>
      <c r="C153" s="0" t="s">
        <v>370</v>
      </c>
      <c r="D153" s="14" t="n">
        <v>273.34</v>
      </c>
      <c r="F153" s="4" t="n">
        <v>40861</v>
      </c>
      <c r="G153" s="0" t="s">
        <v>895</v>
      </c>
      <c r="H153" s="14" t="n">
        <v>8514.43</v>
      </c>
    </row>
    <row r="154" customFormat="false" ht="15" hidden="false" customHeight="false" outlineLevel="0" collapsed="false">
      <c r="A154" s="4" t="n">
        <v>40791</v>
      </c>
      <c r="B154" s="0" t="s">
        <v>371</v>
      </c>
      <c r="C154" s="0" t="s">
        <v>372</v>
      </c>
      <c r="D154" s="14" t="n">
        <v>460.2</v>
      </c>
      <c r="F154" s="4" t="n">
        <v>40861</v>
      </c>
      <c r="G154" s="0" t="s">
        <v>896</v>
      </c>
      <c r="H154" s="14" t="n">
        <v>9074.57</v>
      </c>
    </row>
    <row r="155" customFormat="false" ht="15" hidden="false" customHeight="false" outlineLevel="0" collapsed="false">
      <c r="A155" s="4" t="n">
        <v>40791</v>
      </c>
      <c r="B155" s="0" t="s">
        <v>373</v>
      </c>
      <c r="C155" s="0" t="s">
        <v>374</v>
      </c>
      <c r="D155" s="14" t="n">
        <v>218.4</v>
      </c>
      <c r="F155" s="4" t="n">
        <v>40861</v>
      </c>
      <c r="G155" s="0" t="s">
        <v>900</v>
      </c>
      <c r="H155" s="14" t="n">
        <v>1232.16</v>
      </c>
    </row>
    <row r="156" customFormat="false" ht="15" hidden="false" customHeight="false" outlineLevel="0" collapsed="false">
      <c r="A156" s="4" t="n">
        <v>40791</v>
      </c>
      <c r="B156" s="0" t="s">
        <v>375</v>
      </c>
      <c r="C156" s="0" t="s">
        <v>376</v>
      </c>
      <c r="D156" s="14" t="n">
        <v>85.15</v>
      </c>
      <c r="F156" s="4" t="n">
        <v>40861</v>
      </c>
      <c r="G156" s="0" t="s">
        <v>901</v>
      </c>
      <c r="H156" s="14" t="n">
        <v>4808.48</v>
      </c>
    </row>
    <row r="157" customFormat="false" ht="15" hidden="false" customHeight="false" outlineLevel="0" collapsed="false">
      <c r="A157" s="4" t="n">
        <v>40791</v>
      </c>
      <c r="B157" s="0" t="s">
        <v>377</v>
      </c>
      <c r="C157" s="0" t="s">
        <v>378</v>
      </c>
      <c r="D157" s="14" t="n">
        <v>32.29</v>
      </c>
      <c r="F157" s="4" t="n">
        <v>40861</v>
      </c>
      <c r="G157" s="0" t="s">
        <v>902</v>
      </c>
      <c r="H157" s="14" t="n">
        <v>288.43</v>
      </c>
    </row>
    <row r="158" customFormat="false" ht="15" hidden="false" customHeight="false" outlineLevel="0" collapsed="false">
      <c r="A158" s="4" t="n">
        <v>40791</v>
      </c>
      <c r="B158" s="0" t="s">
        <v>379</v>
      </c>
      <c r="C158" s="0" t="s">
        <v>380</v>
      </c>
      <c r="D158" s="14" t="n">
        <v>285.45</v>
      </c>
      <c r="F158" s="4" t="n">
        <v>40861</v>
      </c>
      <c r="G158" s="0" t="s">
        <v>903</v>
      </c>
      <c r="H158" s="14" t="n">
        <v>457.74</v>
      </c>
    </row>
    <row r="159" customFormat="false" ht="15" hidden="false" customHeight="false" outlineLevel="0" collapsed="false">
      <c r="A159" s="4" t="n">
        <v>40791</v>
      </c>
      <c r="B159" s="0" t="s">
        <v>381</v>
      </c>
      <c r="C159" s="0" t="s">
        <v>382</v>
      </c>
      <c r="D159" s="14" t="n">
        <v>163.84</v>
      </c>
      <c r="F159" s="4" t="n">
        <v>40861</v>
      </c>
      <c r="G159" s="0" t="s">
        <v>904</v>
      </c>
      <c r="H159" s="14" t="n">
        <v>696.64</v>
      </c>
    </row>
    <row r="160" customFormat="false" ht="15" hidden="false" customHeight="false" outlineLevel="0" collapsed="false">
      <c r="A160" s="4" t="n">
        <v>40791</v>
      </c>
      <c r="B160" s="0" t="s">
        <v>385</v>
      </c>
      <c r="C160" s="0" t="s">
        <v>386</v>
      </c>
      <c r="D160" s="14" t="n">
        <v>313.12</v>
      </c>
      <c r="F160" s="4" t="n">
        <v>40861</v>
      </c>
      <c r="G160" s="0" t="s">
        <v>905</v>
      </c>
      <c r="H160" s="14" t="n">
        <v>-19.36</v>
      </c>
    </row>
    <row r="161" customFormat="false" ht="15" hidden="false" customHeight="false" outlineLevel="0" collapsed="false">
      <c r="A161" s="4" t="n">
        <v>40791</v>
      </c>
      <c r="B161" s="0" t="s">
        <v>387</v>
      </c>
      <c r="C161" s="0" t="s">
        <v>388</v>
      </c>
      <c r="D161" s="14" t="n">
        <v>33.13</v>
      </c>
      <c r="F161" s="4" t="n">
        <v>40861</v>
      </c>
      <c r="G161" s="0" t="s">
        <v>906</v>
      </c>
      <c r="H161" s="14" t="n">
        <v>513.44</v>
      </c>
    </row>
    <row r="162" customFormat="false" ht="15" hidden="false" customHeight="false" outlineLevel="0" collapsed="false">
      <c r="A162" s="4" t="n">
        <v>40791</v>
      </c>
      <c r="B162" s="0" t="s">
        <v>391</v>
      </c>
      <c r="C162" s="0" t="s">
        <v>392</v>
      </c>
      <c r="D162" s="14" t="n">
        <v>164.4</v>
      </c>
      <c r="F162" s="4" t="n">
        <v>40861</v>
      </c>
      <c r="G162" s="0" t="s">
        <v>909</v>
      </c>
      <c r="H162" s="14" t="n">
        <v>2110.29</v>
      </c>
    </row>
    <row r="163" customFormat="false" ht="15" hidden="false" customHeight="false" outlineLevel="0" collapsed="false">
      <c r="A163" s="4" t="n">
        <v>40791</v>
      </c>
      <c r="B163" s="0" t="s">
        <v>393</v>
      </c>
      <c r="C163" s="0" t="s">
        <v>394</v>
      </c>
      <c r="D163" s="14" t="n">
        <v>81.9</v>
      </c>
      <c r="F163" s="4" t="n">
        <v>40861</v>
      </c>
      <c r="G163" s="0" t="s">
        <v>910</v>
      </c>
      <c r="H163" s="14" t="n">
        <v>1371.47</v>
      </c>
    </row>
    <row r="164" customFormat="false" ht="15" hidden="false" customHeight="false" outlineLevel="0" collapsed="false">
      <c r="A164" s="4" t="n">
        <v>40791</v>
      </c>
      <c r="B164" s="0" t="s">
        <v>395</v>
      </c>
      <c r="C164" s="0" t="s">
        <v>396</v>
      </c>
      <c r="D164" s="14" t="n">
        <v>32.29</v>
      </c>
      <c r="F164" s="4" t="n">
        <v>40861</v>
      </c>
      <c r="G164" s="0" t="s">
        <v>911</v>
      </c>
      <c r="H164" s="14" t="n">
        <v>925.64</v>
      </c>
    </row>
    <row r="165" customFormat="false" ht="15" hidden="false" customHeight="false" outlineLevel="0" collapsed="false">
      <c r="A165" s="4" t="n">
        <v>40791</v>
      </c>
      <c r="B165" s="0" t="s">
        <v>397</v>
      </c>
      <c r="C165" s="0" t="s">
        <v>398</v>
      </c>
      <c r="D165" s="14" t="n">
        <v>97.71</v>
      </c>
      <c r="F165" s="4" t="n">
        <v>40861</v>
      </c>
      <c r="G165" s="0" t="s">
        <v>913</v>
      </c>
      <c r="H165" s="14" t="n">
        <v>317151.2</v>
      </c>
    </row>
    <row r="166" customFormat="false" ht="15" hidden="false" customHeight="false" outlineLevel="0" collapsed="false">
      <c r="A166" s="4" t="n">
        <v>40791</v>
      </c>
      <c r="B166" s="0" t="s">
        <v>399</v>
      </c>
      <c r="C166" s="0" t="s">
        <v>400</v>
      </c>
      <c r="D166" s="14" t="n">
        <v>447.89</v>
      </c>
      <c r="F166" s="4" t="n">
        <v>40861</v>
      </c>
      <c r="G166" s="0" t="s">
        <v>914</v>
      </c>
      <c r="H166" s="14" t="n">
        <v>333.2</v>
      </c>
    </row>
    <row r="167" customFormat="false" ht="15" hidden="false" customHeight="false" outlineLevel="0" collapsed="false">
      <c r="A167" s="4" t="n">
        <v>40791</v>
      </c>
      <c r="B167" s="0" t="s">
        <v>401</v>
      </c>
      <c r="C167" s="0" t="s">
        <v>402</v>
      </c>
      <c r="D167" s="14" t="n">
        <v>483.62</v>
      </c>
      <c r="F167" s="4" t="n">
        <v>40868</v>
      </c>
      <c r="G167" s="0" t="s">
        <v>886</v>
      </c>
      <c r="H167" s="14" t="n">
        <v>286.4</v>
      </c>
    </row>
    <row r="168" customFormat="false" ht="15" hidden="false" customHeight="false" outlineLevel="0" collapsed="false">
      <c r="A168" s="4" t="n">
        <v>40791</v>
      </c>
      <c r="B168" s="0" t="s">
        <v>403</v>
      </c>
      <c r="C168" s="0" t="s">
        <v>404</v>
      </c>
      <c r="D168" s="14" t="n">
        <v>719.35</v>
      </c>
      <c r="F168" s="4" t="n">
        <v>40868</v>
      </c>
      <c r="G168" s="0" t="s">
        <v>888</v>
      </c>
      <c r="H168" s="14" t="n">
        <v>268.7</v>
      </c>
    </row>
    <row r="169" customFormat="false" ht="15" hidden="false" customHeight="false" outlineLevel="0" collapsed="false">
      <c r="A169" s="4" t="n">
        <v>40791</v>
      </c>
      <c r="B169" s="0" t="s">
        <v>405</v>
      </c>
      <c r="C169" s="0" t="s">
        <v>406</v>
      </c>
      <c r="D169" s="14" t="n">
        <v>566.63</v>
      </c>
      <c r="F169" s="4" t="n">
        <v>40868</v>
      </c>
      <c r="G169" s="0" t="s">
        <v>893</v>
      </c>
      <c r="H169" s="14" t="n">
        <v>4161.24</v>
      </c>
    </row>
    <row r="170" customFormat="false" ht="15" hidden="false" customHeight="false" outlineLevel="0" collapsed="false">
      <c r="A170" s="4" t="n">
        <v>40791</v>
      </c>
      <c r="B170" s="0" t="s">
        <v>407</v>
      </c>
      <c r="C170" s="0" t="s">
        <v>408</v>
      </c>
      <c r="D170" s="14" t="n">
        <v>-15.8</v>
      </c>
      <c r="F170" s="4" t="n">
        <v>40868</v>
      </c>
      <c r="G170" s="0" t="s">
        <v>894</v>
      </c>
      <c r="H170" s="14" t="n">
        <v>270</v>
      </c>
    </row>
    <row r="171" customFormat="false" ht="15" hidden="false" customHeight="false" outlineLevel="0" collapsed="false">
      <c r="A171" s="4" t="n">
        <v>40791</v>
      </c>
      <c r="B171" s="0" t="s">
        <v>409</v>
      </c>
      <c r="C171" s="0" t="s">
        <v>410</v>
      </c>
      <c r="D171" s="14" t="n">
        <v>252.24</v>
      </c>
      <c r="F171" s="4" t="n">
        <v>40868</v>
      </c>
      <c r="G171" s="0" t="s">
        <v>895</v>
      </c>
      <c r="H171" s="14" t="n">
        <v>4480.91</v>
      </c>
    </row>
    <row r="172" customFormat="false" ht="15" hidden="false" customHeight="false" outlineLevel="0" collapsed="false">
      <c r="A172" s="4" t="n">
        <v>40791</v>
      </c>
      <c r="B172" s="0" t="s">
        <v>411</v>
      </c>
      <c r="C172" s="0" t="s">
        <v>412</v>
      </c>
      <c r="D172" s="14" t="n">
        <v>691.07</v>
      </c>
      <c r="F172" s="4" t="n">
        <v>40868</v>
      </c>
      <c r="G172" s="0" t="s">
        <v>896</v>
      </c>
      <c r="H172" s="14" t="n">
        <v>5871.22</v>
      </c>
    </row>
    <row r="173" customFormat="false" ht="15" hidden="false" customHeight="false" outlineLevel="0" collapsed="false">
      <c r="A173" s="4" t="n">
        <v>40791</v>
      </c>
      <c r="B173" s="0" t="s">
        <v>413</v>
      </c>
      <c r="C173" s="0" t="s">
        <v>414</v>
      </c>
      <c r="D173" s="14" t="n">
        <v>824.77</v>
      </c>
      <c r="F173" s="4" t="n">
        <v>40868</v>
      </c>
      <c r="G173" s="0" t="s">
        <v>900</v>
      </c>
      <c r="H173" s="14" t="n">
        <v>2453.8</v>
      </c>
    </row>
    <row r="174" customFormat="false" ht="15" hidden="false" customHeight="false" outlineLevel="0" collapsed="false">
      <c r="A174" s="4" t="n">
        <v>40791</v>
      </c>
      <c r="B174" s="0" t="s">
        <v>415</v>
      </c>
      <c r="C174" s="0" t="s">
        <v>416</v>
      </c>
      <c r="D174" s="14" t="n">
        <v>481.66</v>
      </c>
      <c r="F174" s="4" t="n">
        <v>40868</v>
      </c>
      <c r="G174" s="0" t="s">
        <v>902</v>
      </c>
      <c r="H174" s="14" t="n">
        <v>-30.81</v>
      </c>
    </row>
    <row r="175" customFormat="false" ht="15" hidden="false" customHeight="false" outlineLevel="0" collapsed="false">
      <c r="A175" s="4" t="n">
        <v>40791</v>
      </c>
      <c r="B175" s="0" t="s">
        <v>417</v>
      </c>
      <c r="C175" s="0" t="s">
        <v>418</v>
      </c>
      <c r="D175" s="14" t="n">
        <v>226.54</v>
      </c>
      <c r="F175" s="4" t="n">
        <v>40868</v>
      </c>
      <c r="G175" s="0" t="s">
        <v>903</v>
      </c>
      <c r="H175" s="14" t="n">
        <v>10798.24</v>
      </c>
    </row>
    <row r="176" customFormat="false" ht="15" hidden="false" customHeight="false" outlineLevel="0" collapsed="false">
      <c r="A176" s="4" t="n">
        <v>40791</v>
      </c>
      <c r="B176" s="0" t="s">
        <v>419</v>
      </c>
      <c r="C176" s="0" t="s">
        <v>420</v>
      </c>
      <c r="D176" s="14" t="n">
        <v>257.23</v>
      </c>
      <c r="F176" s="4" t="n">
        <v>40868</v>
      </c>
      <c r="G176" s="0" t="s">
        <v>904</v>
      </c>
      <c r="H176" s="14" t="n">
        <v>1696.78</v>
      </c>
    </row>
    <row r="177" customFormat="false" ht="15" hidden="false" customHeight="false" outlineLevel="0" collapsed="false">
      <c r="A177" s="4" t="n">
        <v>40791</v>
      </c>
      <c r="B177" s="0" t="s">
        <v>421</v>
      </c>
      <c r="C177" s="0" t="s">
        <v>422</v>
      </c>
      <c r="D177" s="14" t="n">
        <v>50.26</v>
      </c>
      <c r="F177" s="4" t="n">
        <v>40868</v>
      </c>
      <c r="G177" s="0" t="s">
        <v>906</v>
      </c>
      <c r="H177" s="14" t="n">
        <v>1080</v>
      </c>
    </row>
    <row r="178" customFormat="false" ht="15" hidden="false" customHeight="false" outlineLevel="0" collapsed="false">
      <c r="A178" s="4" t="n">
        <v>40791</v>
      </c>
      <c r="B178" s="0" t="s">
        <v>423</v>
      </c>
      <c r="C178" s="0" t="s">
        <v>424</v>
      </c>
      <c r="D178" s="14" t="n">
        <v>59.96</v>
      </c>
      <c r="F178" s="4" t="n">
        <v>40868</v>
      </c>
      <c r="G178" s="0" t="s">
        <v>909</v>
      </c>
      <c r="H178" s="14" t="n">
        <v>3483.96</v>
      </c>
    </row>
    <row r="179" customFormat="false" ht="15" hidden="false" customHeight="false" outlineLevel="0" collapsed="false">
      <c r="A179" s="4" t="n">
        <v>40791</v>
      </c>
      <c r="B179" s="0" t="s">
        <v>425</v>
      </c>
      <c r="C179" s="0" t="s">
        <v>426</v>
      </c>
      <c r="D179" s="14" t="n">
        <v>84.26</v>
      </c>
      <c r="F179" s="4" t="n">
        <v>40868</v>
      </c>
      <c r="G179" s="0" t="s">
        <v>910</v>
      </c>
      <c r="H179" s="14" t="n">
        <v>246.72</v>
      </c>
    </row>
    <row r="180" customFormat="false" ht="15" hidden="false" customHeight="false" outlineLevel="0" collapsed="false">
      <c r="A180" s="4" t="n">
        <v>40791</v>
      </c>
      <c r="B180" s="0" t="s">
        <v>427</v>
      </c>
      <c r="C180" s="0" t="s">
        <v>428</v>
      </c>
      <c r="D180" s="14" t="n">
        <v>206.85</v>
      </c>
      <c r="F180" s="4" t="n">
        <v>40868</v>
      </c>
      <c r="G180" s="0" t="s">
        <v>911</v>
      </c>
      <c r="H180" s="14" t="n">
        <v>348.57</v>
      </c>
    </row>
    <row r="181" customFormat="false" ht="15" hidden="false" customHeight="false" outlineLevel="0" collapsed="false">
      <c r="A181" s="4" t="n">
        <v>40791</v>
      </c>
      <c r="B181" s="0" t="s">
        <v>429</v>
      </c>
      <c r="C181" s="0" t="s">
        <v>430</v>
      </c>
      <c r="D181" s="14" t="n">
        <v>591.3</v>
      </c>
      <c r="F181" s="4" t="n">
        <v>40868</v>
      </c>
      <c r="G181" s="0" t="s">
        <v>913</v>
      </c>
      <c r="H181" s="14" t="n">
        <v>259185.03</v>
      </c>
    </row>
    <row r="182" customFormat="false" ht="15" hidden="false" customHeight="false" outlineLevel="0" collapsed="false">
      <c r="A182" s="4" t="n">
        <v>40791</v>
      </c>
      <c r="B182" s="0" t="s">
        <v>431</v>
      </c>
      <c r="C182" s="0" t="s">
        <v>432</v>
      </c>
      <c r="D182" s="14" t="n">
        <v>371.65</v>
      </c>
      <c r="F182" s="4" t="n">
        <v>40868</v>
      </c>
      <c r="G182" s="0" t="s">
        <v>914</v>
      </c>
      <c r="H182" s="14" t="n">
        <v>632.55</v>
      </c>
    </row>
    <row r="183" customFormat="false" ht="15" hidden="false" customHeight="false" outlineLevel="0" collapsed="false">
      <c r="A183" s="4" t="n">
        <v>40791</v>
      </c>
      <c r="B183" s="0" t="s">
        <v>433</v>
      </c>
      <c r="C183" s="0" t="s">
        <v>434</v>
      </c>
      <c r="D183" s="14" t="n">
        <v>185.75</v>
      </c>
      <c r="F183" s="4" t="n">
        <v>40875</v>
      </c>
      <c r="G183" s="0" t="s">
        <v>888</v>
      </c>
      <c r="H183" s="14" t="n">
        <v>460.07</v>
      </c>
    </row>
    <row r="184" customFormat="false" ht="15" hidden="false" customHeight="false" outlineLevel="0" collapsed="false">
      <c r="A184" s="4" t="n">
        <v>40791</v>
      </c>
      <c r="B184" s="0" t="s">
        <v>435</v>
      </c>
      <c r="C184" s="0" t="s">
        <v>436</v>
      </c>
      <c r="D184" s="14" t="n">
        <v>165.85</v>
      </c>
      <c r="F184" s="4" t="n">
        <v>40875</v>
      </c>
      <c r="G184" s="0" t="s">
        <v>889</v>
      </c>
      <c r="H184" s="14" t="n">
        <v>-19.6</v>
      </c>
    </row>
    <row r="185" customFormat="false" ht="15" hidden="false" customHeight="false" outlineLevel="0" collapsed="false">
      <c r="A185" s="4" t="n">
        <v>40791</v>
      </c>
      <c r="B185" s="0" t="s">
        <v>437</v>
      </c>
      <c r="C185" s="0" t="s">
        <v>438</v>
      </c>
      <c r="D185" s="14" t="n">
        <v>139.36</v>
      </c>
      <c r="F185" s="4" t="n">
        <v>40875</v>
      </c>
      <c r="G185" s="0" t="s">
        <v>890</v>
      </c>
      <c r="H185" s="14" t="n">
        <v>-91.25</v>
      </c>
    </row>
    <row r="186" customFormat="false" ht="15" hidden="false" customHeight="false" outlineLevel="0" collapsed="false">
      <c r="A186" s="4" t="n">
        <v>40791</v>
      </c>
      <c r="B186" s="0" t="s">
        <v>439</v>
      </c>
      <c r="C186" s="0" t="s">
        <v>440</v>
      </c>
      <c r="D186" s="14" t="n">
        <v>234.9</v>
      </c>
      <c r="F186" s="4" t="n">
        <v>40875</v>
      </c>
      <c r="G186" s="0" t="s">
        <v>892</v>
      </c>
      <c r="H186" s="14" t="n">
        <v>905.52</v>
      </c>
    </row>
    <row r="187" customFormat="false" ht="15" hidden="false" customHeight="false" outlineLevel="0" collapsed="false">
      <c r="A187" s="4" t="n">
        <v>40791</v>
      </c>
      <c r="B187" s="0" t="s">
        <v>441</v>
      </c>
      <c r="C187" s="0" t="s">
        <v>442</v>
      </c>
      <c r="D187" s="14" t="n">
        <v>61.62</v>
      </c>
      <c r="F187" s="4" t="n">
        <v>40875</v>
      </c>
      <c r="G187" s="0" t="s">
        <v>893</v>
      </c>
      <c r="H187" s="14" t="n">
        <v>5018.08</v>
      </c>
    </row>
    <row r="188" customFormat="false" ht="15" hidden="false" customHeight="false" outlineLevel="0" collapsed="false">
      <c r="A188" s="4" t="n">
        <v>40791</v>
      </c>
      <c r="B188" s="0" t="s">
        <v>443</v>
      </c>
      <c r="C188" s="0" t="s">
        <v>444</v>
      </c>
      <c r="D188" s="14" t="n">
        <v>156</v>
      </c>
      <c r="F188" s="4" t="n">
        <v>40875</v>
      </c>
      <c r="G188" s="0" t="s">
        <v>894</v>
      </c>
      <c r="H188" s="14" t="n">
        <v>1709.05</v>
      </c>
    </row>
    <row r="189" customFormat="false" ht="15" hidden="false" customHeight="false" outlineLevel="0" collapsed="false">
      <c r="A189" s="4" t="n">
        <v>40791</v>
      </c>
      <c r="B189" s="0" t="s">
        <v>445</v>
      </c>
      <c r="C189" s="0" t="s">
        <v>446</v>
      </c>
      <c r="D189" s="14" t="n">
        <v>52.65</v>
      </c>
      <c r="F189" s="4" t="n">
        <v>40875</v>
      </c>
      <c r="G189" s="0" t="s">
        <v>895</v>
      </c>
      <c r="H189" s="14" t="n">
        <v>7464.53</v>
      </c>
    </row>
    <row r="190" customFormat="false" ht="15" hidden="false" customHeight="false" outlineLevel="0" collapsed="false">
      <c r="A190" s="4" t="n">
        <v>40791</v>
      </c>
      <c r="B190" s="0" t="s">
        <v>447</v>
      </c>
      <c r="C190" s="0" t="s">
        <v>448</v>
      </c>
      <c r="D190" s="14" t="n">
        <v>85</v>
      </c>
      <c r="F190" s="4" t="n">
        <v>40875</v>
      </c>
      <c r="G190" s="0" t="s">
        <v>896</v>
      </c>
      <c r="H190" s="14" t="n">
        <v>4599.23</v>
      </c>
    </row>
    <row r="191" customFormat="false" ht="15" hidden="false" customHeight="false" outlineLevel="0" collapsed="false">
      <c r="A191" s="4" t="n">
        <v>40791</v>
      </c>
      <c r="B191" s="0" t="s">
        <v>449</v>
      </c>
      <c r="C191" s="0" t="s">
        <v>450</v>
      </c>
      <c r="D191" s="14" t="n">
        <v>278.01</v>
      </c>
      <c r="F191" s="4" t="n">
        <v>40875</v>
      </c>
      <c r="G191" s="0" t="s">
        <v>900</v>
      </c>
      <c r="H191" s="14" t="n">
        <v>-197.8</v>
      </c>
    </row>
    <row r="192" customFormat="false" ht="15" hidden="false" customHeight="false" outlineLevel="0" collapsed="false">
      <c r="A192" s="4" t="n">
        <v>40791</v>
      </c>
      <c r="B192" s="0" t="s">
        <v>451</v>
      </c>
      <c r="C192" s="0" t="s">
        <v>452</v>
      </c>
      <c r="D192" s="14" t="n">
        <v>190.97</v>
      </c>
      <c r="F192" s="4" t="n">
        <v>40875</v>
      </c>
      <c r="G192" s="0" t="s">
        <v>901</v>
      </c>
      <c r="H192" s="14" t="n">
        <v>3651.6</v>
      </c>
    </row>
    <row r="193" customFormat="false" ht="15" hidden="false" customHeight="false" outlineLevel="0" collapsed="false">
      <c r="A193" s="4" t="n">
        <v>40791</v>
      </c>
      <c r="B193" s="0" t="s">
        <v>453</v>
      </c>
      <c r="C193" s="0" t="s">
        <v>454</v>
      </c>
      <c r="D193" s="14" t="n">
        <v>206.65</v>
      </c>
      <c r="F193" s="4" t="n">
        <v>40875</v>
      </c>
      <c r="G193" s="0" t="s">
        <v>902</v>
      </c>
      <c r="H193" s="14" t="n">
        <v>-30.81</v>
      </c>
    </row>
    <row r="194" customFormat="false" ht="15" hidden="false" customHeight="false" outlineLevel="0" collapsed="false">
      <c r="A194" s="4" t="n">
        <v>40791</v>
      </c>
      <c r="B194" s="0" t="s">
        <v>455</v>
      </c>
      <c r="C194" s="0" t="s">
        <v>456</v>
      </c>
      <c r="D194" s="14" t="n">
        <v>296.49</v>
      </c>
      <c r="F194" s="4" t="n">
        <v>40875</v>
      </c>
      <c r="G194" s="0" t="s">
        <v>903</v>
      </c>
      <c r="H194" s="14" t="n">
        <v>104</v>
      </c>
    </row>
    <row r="195" customFormat="false" ht="15" hidden="false" customHeight="false" outlineLevel="0" collapsed="false">
      <c r="A195" s="4" t="n">
        <v>40791</v>
      </c>
      <c r="B195" s="0" t="s">
        <v>457</v>
      </c>
      <c r="C195" s="0" t="s">
        <v>458</v>
      </c>
      <c r="D195" s="14" t="n">
        <v>689.8</v>
      </c>
      <c r="F195" s="4" t="n">
        <v>40875</v>
      </c>
      <c r="G195" s="0" t="s">
        <v>904</v>
      </c>
      <c r="H195" s="14" t="n">
        <v>2843.29</v>
      </c>
    </row>
    <row r="196" customFormat="false" ht="15" hidden="false" customHeight="false" outlineLevel="0" collapsed="false">
      <c r="A196" s="4" t="n">
        <v>40791</v>
      </c>
      <c r="B196" s="0" t="s">
        <v>459</v>
      </c>
      <c r="C196" s="0" t="s">
        <v>460</v>
      </c>
      <c r="D196" s="14" t="n">
        <v>1510.8</v>
      </c>
      <c r="F196" s="4" t="n">
        <v>40875</v>
      </c>
      <c r="G196" s="0" t="s">
        <v>906</v>
      </c>
      <c r="H196" s="14" t="n">
        <v>1296.93</v>
      </c>
    </row>
    <row r="197" customFormat="false" ht="15" hidden="false" customHeight="false" outlineLevel="0" collapsed="false">
      <c r="A197" s="4" t="n">
        <v>40791</v>
      </c>
      <c r="B197" s="0" t="s">
        <v>461</v>
      </c>
      <c r="C197" s="0" t="s">
        <v>462</v>
      </c>
      <c r="D197" s="14" t="n">
        <v>588.23</v>
      </c>
      <c r="F197" s="4" t="n">
        <v>40875</v>
      </c>
      <c r="G197" s="0" t="s">
        <v>909</v>
      </c>
      <c r="H197" s="14" t="n">
        <v>170.74</v>
      </c>
    </row>
    <row r="198" customFormat="false" ht="15" hidden="false" customHeight="false" outlineLevel="0" collapsed="false">
      <c r="A198" s="4" t="n">
        <v>40791</v>
      </c>
      <c r="B198" s="0" t="s">
        <v>463</v>
      </c>
      <c r="C198" s="0" t="s">
        <v>464</v>
      </c>
      <c r="D198" s="14" t="n">
        <v>366.53</v>
      </c>
      <c r="F198" s="4" t="n">
        <v>40875</v>
      </c>
      <c r="G198" s="0" t="s">
        <v>911</v>
      </c>
      <c r="H198" s="14" t="n">
        <v>222.5</v>
      </c>
    </row>
    <row r="199" customFormat="false" ht="15" hidden="false" customHeight="false" outlineLevel="0" collapsed="false">
      <c r="A199" s="4" t="n">
        <v>40791</v>
      </c>
      <c r="B199" s="0" t="s">
        <v>465</v>
      </c>
      <c r="C199" s="0" t="s">
        <v>466</v>
      </c>
      <c r="D199" s="14" t="n">
        <v>110.76</v>
      </c>
      <c r="F199" s="4" t="n">
        <v>40875</v>
      </c>
      <c r="G199" s="0" t="s">
        <v>912</v>
      </c>
      <c r="H199" s="14" t="n">
        <v>269.96</v>
      </c>
    </row>
    <row r="200" customFormat="false" ht="15" hidden="false" customHeight="false" outlineLevel="0" collapsed="false">
      <c r="A200" s="4" t="n">
        <v>40791</v>
      </c>
      <c r="B200" s="0" t="s">
        <v>467</v>
      </c>
      <c r="C200" s="0" t="s">
        <v>468</v>
      </c>
      <c r="D200" s="14" t="n">
        <v>176.15</v>
      </c>
      <c r="F200" s="4" t="n">
        <v>40875</v>
      </c>
      <c r="G200" s="0" t="s">
        <v>913</v>
      </c>
      <c r="H200" s="14" t="n">
        <v>277739.02</v>
      </c>
    </row>
    <row r="201" customFormat="false" ht="15" hidden="false" customHeight="false" outlineLevel="0" collapsed="false">
      <c r="A201" s="4" t="n">
        <v>40791</v>
      </c>
      <c r="B201" s="0" t="s">
        <v>469</v>
      </c>
      <c r="C201" s="0" t="s">
        <v>470</v>
      </c>
      <c r="D201" s="14" t="n">
        <v>442.6</v>
      </c>
    </row>
    <row r="202" customFormat="false" ht="15" hidden="false" customHeight="false" outlineLevel="0" collapsed="false">
      <c r="A202" s="4" t="n">
        <v>40791</v>
      </c>
      <c r="B202" s="0" t="s">
        <v>471</v>
      </c>
      <c r="C202" s="0" t="s">
        <v>472</v>
      </c>
      <c r="D202" s="14" t="n">
        <v>314.5</v>
      </c>
    </row>
    <row r="203" customFormat="false" ht="15" hidden="false" customHeight="false" outlineLevel="0" collapsed="false">
      <c r="A203" s="4" t="n">
        <v>40791</v>
      </c>
      <c r="B203" s="0" t="s">
        <v>473</v>
      </c>
      <c r="C203" s="0" t="s">
        <v>474</v>
      </c>
      <c r="D203" s="14" t="n">
        <v>234.6</v>
      </c>
    </row>
    <row r="204" customFormat="false" ht="15" hidden="false" customHeight="false" outlineLevel="0" collapsed="false">
      <c r="A204" s="4" t="n">
        <v>40791</v>
      </c>
      <c r="B204" s="0" t="s">
        <v>475</v>
      </c>
      <c r="C204" s="0" t="s">
        <v>476</v>
      </c>
      <c r="D204" s="14" t="n">
        <v>181.2</v>
      </c>
    </row>
    <row r="205" customFormat="false" ht="15" hidden="false" customHeight="false" outlineLevel="0" collapsed="false">
      <c r="A205" s="4" t="n">
        <v>40791</v>
      </c>
      <c r="B205" s="0" t="s">
        <v>477</v>
      </c>
      <c r="C205" s="0" t="s">
        <v>478</v>
      </c>
      <c r="D205" s="14" t="n">
        <v>286.71</v>
      </c>
    </row>
    <row r="206" customFormat="false" ht="15" hidden="false" customHeight="false" outlineLevel="0" collapsed="false">
      <c r="A206" s="4" t="n">
        <v>40791</v>
      </c>
      <c r="B206" s="0" t="s">
        <v>479</v>
      </c>
      <c r="C206" s="0" t="s">
        <v>480</v>
      </c>
      <c r="D206" s="14" t="n">
        <v>202.89</v>
      </c>
    </row>
    <row r="207" customFormat="false" ht="15" hidden="false" customHeight="false" outlineLevel="0" collapsed="false">
      <c r="A207" s="4" t="n">
        <v>40791</v>
      </c>
      <c r="B207" s="0" t="s">
        <v>481</v>
      </c>
      <c r="C207" s="0" t="s">
        <v>482</v>
      </c>
      <c r="D207" s="14" t="n">
        <v>619.55</v>
      </c>
    </row>
    <row r="208" customFormat="false" ht="15" hidden="false" customHeight="false" outlineLevel="0" collapsed="false">
      <c r="A208" s="4" t="n">
        <v>40791</v>
      </c>
      <c r="B208" s="0" t="s">
        <v>483</v>
      </c>
      <c r="C208" s="0" t="s">
        <v>484</v>
      </c>
      <c r="D208" s="14" t="n">
        <v>352.95</v>
      </c>
    </row>
    <row r="209" customFormat="false" ht="15" hidden="false" customHeight="false" outlineLevel="0" collapsed="false">
      <c r="A209" s="4" t="n">
        <v>40791</v>
      </c>
      <c r="B209" s="0" t="s">
        <v>485</v>
      </c>
      <c r="C209" s="0" t="s">
        <v>486</v>
      </c>
      <c r="D209" s="14" t="n">
        <v>488.78</v>
      </c>
    </row>
    <row r="210" customFormat="false" ht="15" hidden="false" customHeight="false" outlineLevel="0" collapsed="false">
      <c r="A210" s="4" t="n">
        <v>40791</v>
      </c>
      <c r="B210" s="0" t="s">
        <v>487</v>
      </c>
      <c r="C210" s="0" t="s">
        <v>488</v>
      </c>
      <c r="D210" s="14" t="n">
        <v>633.99</v>
      </c>
    </row>
    <row r="211" customFormat="false" ht="15" hidden="false" customHeight="false" outlineLevel="0" collapsed="false">
      <c r="A211" s="4" t="n">
        <v>40791</v>
      </c>
      <c r="B211" s="0" t="s">
        <v>489</v>
      </c>
      <c r="C211" s="0" t="s">
        <v>490</v>
      </c>
      <c r="D211" s="14" t="n">
        <v>152.36</v>
      </c>
    </row>
    <row r="212" customFormat="false" ht="15" hidden="false" customHeight="false" outlineLevel="0" collapsed="false">
      <c r="A212" s="4" t="n">
        <v>40791</v>
      </c>
      <c r="B212" s="0" t="s">
        <v>491</v>
      </c>
      <c r="C212" s="0" t="s">
        <v>492</v>
      </c>
      <c r="D212" s="14" t="n">
        <v>38.25</v>
      </c>
    </row>
    <row r="213" customFormat="false" ht="15" hidden="false" customHeight="false" outlineLevel="0" collapsed="false">
      <c r="A213" s="4" t="n">
        <v>40791</v>
      </c>
      <c r="B213" s="0" t="s">
        <v>493</v>
      </c>
      <c r="C213" s="0" t="s">
        <v>494</v>
      </c>
      <c r="D213" s="14" t="n">
        <v>11.21</v>
      </c>
    </row>
    <row r="214" customFormat="false" ht="15" hidden="false" customHeight="false" outlineLevel="0" collapsed="false">
      <c r="A214" s="4" t="n">
        <v>40791</v>
      </c>
      <c r="B214" s="0" t="s">
        <v>495</v>
      </c>
      <c r="C214" s="0" t="s">
        <v>496</v>
      </c>
      <c r="D214" s="14" t="n">
        <v>58.39</v>
      </c>
    </row>
    <row r="215" customFormat="false" ht="15" hidden="false" customHeight="false" outlineLevel="0" collapsed="false">
      <c r="A215" s="4" t="n">
        <v>40791</v>
      </c>
      <c r="B215" s="0" t="s">
        <v>497</v>
      </c>
      <c r="C215" s="0" t="s">
        <v>498</v>
      </c>
      <c r="D215" s="14" t="n">
        <v>27.3</v>
      </c>
    </row>
    <row r="216" customFormat="false" ht="15" hidden="false" customHeight="false" outlineLevel="0" collapsed="false">
      <c r="A216" s="4" t="n">
        <v>40791</v>
      </c>
      <c r="B216" s="0" t="s">
        <v>499</v>
      </c>
      <c r="C216" s="0" t="s">
        <v>500</v>
      </c>
      <c r="D216" s="14" t="n">
        <v>282.68</v>
      </c>
    </row>
    <row r="217" customFormat="false" ht="15" hidden="false" customHeight="false" outlineLevel="0" collapsed="false">
      <c r="A217" s="4" t="n">
        <v>40791</v>
      </c>
      <c r="B217" s="0" t="s">
        <v>501</v>
      </c>
      <c r="C217" s="0" t="s">
        <v>502</v>
      </c>
      <c r="D217" s="14" t="n">
        <v>395.08</v>
      </c>
    </row>
    <row r="218" customFormat="false" ht="15" hidden="false" customHeight="false" outlineLevel="0" collapsed="false">
      <c r="A218" s="4" t="n">
        <v>40791</v>
      </c>
      <c r="B218" s="0" t="s">
        <v>503</v>
      </c>
      <c r="C218" s="0" t="s">
        <v>504</v>
      </c>
      <c r="D218" s="14" t="n">
        <v>17.25</v>
      </c>
    </row>
    <row r="219" customFormat="false" ht="15" hidden="false" customHeight="false" outlineLevel="0" collapsed="false">
      <c r="A219" s="4" t="n">
        <v>40791</v>
      </c>
      <c r="B219" s="0" t="s">
        <v>505</v>
      </c>
      <c r="C219" s="0" t="s">
        <v>506</v>
      </c>
      <c r="D219" s="14" t="n">
        <v>146.3</v>
      </c>
    </row>
    <row r="220" customFormat="false" ht="15" hidden="false" customHeight="false" outlineLevel="0" collapsed="false">
      <c r="A220" s="4" t="n">
        <v>40791</v>
      </c>
      <c r="B220" s="0" t="s">
        <v>507</v>
      </c>
      <c r="C220" s="0" t="s">
        <v>508</v>
      </c>
      <c r="D220" s="14" t="n">
        <v>33.2</v>
      </c>
    </row>
    <row r="221" customFormat="false" ht="15" hidden="false" customHeight="false" outlineLevel="0" collapsed="false">
      <c r="A221" s="4" t="n">
        <v>40791</v>
      </c>
      <c r="B221" s="0" t="s">
        <v>511</v>
      </c>
      <c r="C221" s="0" t="s">
        <v>512</v>
      </c>
      <c r="D221" s="14" t="n">
        <v>150</v>
      </c>
    </row>
    <row r="222" customFormat="false" ht="15" hidden="false" customHeight="false" outlineLevel="0" collapsed="false">
      <c r="A222" s="4" t="n">
        <v>40791</v>
      </c>
      <c r="B222" s="0" t="s">
        <v>513</v>
      </c>
      <c r="C222" s="0" t="s">
        <v>514</v>
      </c>
      <c r="D222" s="14" t="n">
        <v>100</v>
      </c>
    </row>
    <row r="223" customFormat="false" ht="15" hidden="false" customHeight="false" outlineLevel="0" collapsed="false">
      <c r="A223" s="4" t="n">
        <v>40791</v>
      </c>
      <c r="B223" s="0" t="s">
        <v>515</v>
      </c>
      <c r="C223" s="0" t="s">
        <v>516</v>
      </c>
      <c r="D223" s="14" t="n">
        <v>202.14</v>
      </c>
    </row>
    <row r="224" customFormat="false" ht="15" hidden="false" customHeight="false" outlineLevel="0" collapsed="false">
      <c r="A224" s="4" t="n">
        <v>40791</v>
      </c>
      <c r="B224" s="0" t="s">
        <v>517</v>
      </c>
      <c r="C224" s="0" t="s">
        <v>518</v>
      </c>
      <c r="D224" s="14" t="n">
        <v>24.75</v>
      </c>
    </row>
    <row r="225" customFormat="false" ht="15" hidden="false" customHeight="false" outlineLevel="0" collapsed="false">
      <c r="A225" s="4" t="n">
        <v>40791</v>
      </c>
      <c r="B225" s="0" t="s">
        <v>519</v>
      </c>
      <c r="C225" s="0" t="s">
        <v>520</v>
      </c>
      <c r="D225" s="14" t="n">
        <v>24.88</v>
      </c>
    </row>
    <row r="226" customFormat="false" ht="15" hidden="false" customHeight="false" outlineLevel="0" collapsed="false">
      <c r="A226" s="4" t="n">
        <v>40791</v>
      </c>
      <c r="B226" s="0" t="s">
        <v>521</v>
      </c>
      <c r="C226" s="0" t="s">
        <v>522</v>
      </c>
      <c r="D226" s="14" t="n">
        <v>296.63</v>
      </c>
    </row>
    <row r="227" customFormat="false" ht="15" hidden="false" customHeight="false" outlineLevel="0" collapsed="false">
      <c r="A227" s="4" t="n">
        <v>40791</v>
      </c>
      <c r="B227" s="0" t="s">
        <v>523</v>
      </c>
      <c r="C227" s="0" t="s">
        <v>524</v>
      </c>
      <c r="D227" s="14" t="n">
        <v>202.92</v>
      </c>
    </row>
    <row r="228" customFormat="false" ht="15" hidden="false" customHeight="false" outlineLevel="0" collapsed="false">
      <c r="A228" s="4" t="n">
        <v>40791</v>
      </c>
      <c r="B228" s="0" t="s">
        <v>525</v>
      </c>
      <c r="C228" s="0" t="s">
        <v>526</v>
      </c>
      <c r="D228" s="14" t="n">
        <v>41.3</v>
      </c>
    </row>
    <row r="229" customFormat="false" ht="15" hidden="false" customHeight="false" outlineLevel="0" collapsed="false">
      <c r="A229" s="4" t="n">
        <v>40791</v>
      </c>
      <c r="B229" s="0" t="s">
        <v>527</v>
      </c>
      <c r="C229" s="0" t="s">
        <v>528</v>
      </c>
      <c r="D229" s="14" t="n">
        <v>144.25</v>
      </c>
    </row>
    <row r="230" customFormat="false" ht="15" hidden="false" customHeight="false" outlineLevel="0" collapsed="false">
      <c r="A230" s="4" t="n">
        <v>40791</v>
      </c>
      <c r="B230" s="0" t="s">
        <v>529</v>
      </c>
      <c r="C230" s="0" t="s">
        <v>530</v>
      </c>
      <c r="D230" s="14" t="n">
        <v>115.4</v>
      </c>
    </row>
    <row r="231" customFormat="false" ht="15" hidden="false" customHeight="false" outlineLevel="0" collapsed="false">
      <c r="A231" s="4" t="n">
        <v>40791</v>
      </c>
      <c r="B231" s="0" t="s">
        <v>531</v>
      </c>
      <c r="C231" s="0" t="s">
        <v>532</v>
      </c>
      <c r="D231" s="14" t="n">
        <v>540.26</v>
      </c>
    </row>
    <row r="232" customFormat="false" ht="15" hidden="false" customHeight="false" outlineLevel="0" collapsed="false">
      <c r="A232" s="4" t="n">
        <v>40791</v>
      </c>
      <c r="B232" s="0" t="s">
        <v>533</v>
      </c>
      <c r="C232" s="0" t="s">
        <v>534</v>
      </c>
      <c r="D232" s="14" t="n">
        <v>57.8</v>
      </c>
    </row>
    <row r="233" customFormat="false" ht="15" hidden="false" customHeight="false" outlineLevel="0" collapsed="false">
      <c r="A233" s="4" t="n">
        <v>40791</v>
      </c>
      <c r="B233" s="0" t="s">
        <v>537</v>
      </c>
      <c r="C233" s="0" t="s">
        <v>538</v>
      </c>
      <c r="D233" s="14" t="n">
        <v>142.42</v>
      </c>
    </row>
    <row r="234" customFormat="false" ht="15" hidden="false" customHeight="false" outlineLevel="0" collapsed="false">
      <c r="A234" s="4" t="n">
        <v>40791</v>
      </c>
      <c r="B234" s="0" t="s">
        <v>539</v>
      </c>
      <c r="C234" s="0" t="s">
        <v>540</v>
      </c>
      <c r="D234" s="14" t="n">
        <v>103.95</v>
      </c>
    </row>
    <row r="235" customFormat="false" ht="15" hidden="false" customHeight="false" outlineLevel="0" collapsed="false">
      <c r="A235" s="4" t="n">
        <v>40791</v>
      </c>
      <c r="B235" s="0" t="s">
        <v>541</v>
      </c>
      <c r="C235" s="0" t="s">
        <v>542</v>
      </c>
      <c r="D235" s="14" t="n">
        <v>106.36</v>
      </c>
    </row>
    <row r="236" customFormat="false" ht="15" hidden="false" customHeight="false" outlineLevel="0" collapsed="false">
      <c r="A236" s="4" t="n">
        <v>40791</v>
      </c>
      <c r="B236" s="0" t="s">
        <v>543</v>
      </c>
      <c r="C236" s="0" t="s">
        <v>544</v>
      </c>
      <c r="D236" s="14" t="n">
        <v>203.68</v>
      </c>
    </row>
    <row r="237" customFormat="false" ht="15" hidden="false" customHeight="false" outlineLevel="0" collapsed="false">
      <c r="A237" s="4" t="n">
        <v>40791</v>
      </c>
      <c r="B237" s="0" t="s">
        <v>545</v>
      </c>
      <c r="C237" s="0" t="s">
        <v>546</v>
      </c>
      <c r="D237" s="14" t="n">
        <v>79.04</v>
      </c>
    </row>
    <row r="238" customFormat="false" ht="15" hidden="false" customHeight="false" outlineLevel="0" collapsed="false">
      <c r="A238" s="4" t="n">
        <v>40791</v>
      </c>
      <c r="B238" s="0" t="s">
        <v>547</v>
      </c>
      <c r="C238" s="0" t="s">
        <v>548</v>
      </c>
      <c r="D238" s="14" t="n">
        <v>49.92</v>
      </c>
    </row>
    <row r="239" customFormat="false" ht="15" hidden="false" customHeight="false" outlineLevel="0" collapsed="false">
      <c r="A239" s="4" t="n">
        <v>40791</v>
      </c>
      <c r="B239" s="0" t="s">
        <v>549</v>
      </c>
      <c r="C239" s="0" t="s">
        <v>550</v>
      </c>
      <c r="D239" s="14" t="n">
        <v>116.21</v>
      </c>
    </row>
    <row r="240" customFormat="false" ht="15" hidden="false" customHeight="false" outlineLevel="0" collapsed="false">
      <c r="A240" s="4" t="n">
        <v>40791</v>
      </c>
      <c r="B240" s="0" t="s">
        <v>551</v>
      </c>
      <c r="C240" s="0" t="s">
        <v>552</v>
      </c>
      <c r="D240" s="14" t="n">
        <v>211.17</v>
      </c>
    </row>
    <row r="241" customFormat="false" ht="15" hidden="false" customHeight="false" outlineLevel="0" collapsed="false">
      <c r="A241" s="4" t="n">
        <v>40791</v>
      </c>
      <c r="B241" s="0" t="s">
        <v>553</v>
      </c>
      <c r="C241" s="0" t="s">
        <v>554</v>
      </c>
      <c r="D241" s="14" t="n">
        <v>642.76</v>
      </c>
    </row>
    <row r="242" customFormat="false" ht="15" hidden="false" customHeight="false" outlineLevel="0" collapsed="false">
      <c r="A242" s="4" t="n">
        <v>40791</v>
      </c>
      <c r="B242" s="0" t="s">
        <v>555</v>
      </c>
      <c r="C242" s="0" t="s">
        <v>556</v>
      </c>
      <c r="D242" s="14" t="n">
        <v>20.25</v>
      </c>
    </row>
    <row r="243" customFormat="false" ht="15" hidden="false" customHeight="false" outlineLevel="0" collapsed="false">
      <c r="A243" s="4" t="n">
        <v>40791</v>
      </c>
      <c r="B243" s="0" t="s">
        <v>557</v>
      </c>
      <c r="C243" s="0" t="s">
        <v>558</v>
      </c>
      <c r="D243" s="14" t="n">
        <v>45.08</v>
      </c>
    </row>
    <row r="244" customFormat="false" ht="15" hidden="false" customHeight="false" outlineLevel="0" collapsed="false">
      <c r="A244" s="4" t="n">
        <v>40791</v>
      </c>
      <c r="B244" s="0" t="s">
        <v>559</v>
      </c>
      <c r="C244" s="0" t="s">
        <v>560</v>
      </c>
      <c r="D244" s="14" t="n">
        <v>112.19</v>
      </c>
    </row>
    <row r="245" customFormat="false" ht="15" hidden="false" customHeight="false" outlineLevel="0" collapsed="false">
      <c r="A245" s="4" t="n">
        <v>40791</v>
      </c>
      <c r="B245" s="0" t="s">
        <v>561</v>
      </c>
      <c r="C245" s="0" t="s">
        <v>562</v>
      </c>
      <c r="D245" s="14" t="n">
        <v>176.85</v>
      </c>
    </row>
    <row r="246" customFormat="false" ht="15" hidden="false" customHeight="false" outlineLevel="0" collapsed="false">
      <c r="A246" s="4" t="n">
        <v>40791</v>
      </c>
      <c r="B246" s="0" t="s">
        <v>563</v>
      </c>
      <c r="C246" s="0" t="s">
        <v>564</v>
      </c>
      <c r="D246" s="14" t="n">
        <v>6.75</v>
      </c>
    </row>
    <row r="247" customFormat="false" ht="15" hidden="false" customHeight="false" outlineLevel="0" collapsed="false">
      <c r="A247" s="4" t="n">
        <v>40791</v>
      </c>
      <c r="B247" s="0" t="s">
        <v>565</v>
      </c>
      <c r="C247" s="0" t="s">
        <v>566</v>
      </c>
      <c r="D247" s="14" t="n">
        <v>45</v>
      </c>
    </row>
    <row r="248" customFormat="false" ht="15" hidden="false" customHeight="false" outlineLevel="0" collapsed="false">
      <c r="A248" s="4" t="n">
        <v>40791</v>
      </c>
      <c r="B248" s="0" t="s">
        <v>567</v>
      </c>
      <c r="C248" s="0" t="s">
        <v>568</v>
      </c>
      <c r="D248" s="14" t="n">
        <v>554.37</v>
      </c>
    </row>
    <row r="249" customFormat="false" ht="15" hidden="false" customHeight="false" outlineLevel="0" collapsed="false">
      <c r="A249" s="4" t="n">
        <v>40791</v>
      </c>
      <c r="B249" s="0" t="s">
        <v>569</v>
      </c>
      <c r="C249" s="0" t="s">
        <v>570</v>
      </c>
      <c r="D249" s="14" t="n">
        <v>490.64</v>
      </c>
    </row>
    <row r="250" customFormat="false" ht="15" hidden="false" customHeight="false" outlineLevel="0" collapsed="false">
      <c r="A250" s="4" t="n">
        <v>40791</v>
      </c>
      <c r="B250" s="0" t="s">
        <v>571</v>
      </c>
      <c r="C250" s="0" t="s">
        <v>572</v>
      </c>
      <c r="D250" s="14" t="n">
        <v>584.87</v>
      </c>
    </row>
    <row r="251" customFormat="false" ht="15" hidden="false" customHeight="false" outlineLevel="0" collapsed="false">
      <c r="A251" s="4" t="n">
        <v>40791</v>
      </c>
      <c r="B251" s="0" t="s">
        <v>573</v>
      </c>
      <c r="C251" s="0" t="s">
        <v>574</v>
      </c>
      <c r="D251" s="14" t="n">
        <v>719.62</v>
      </c>
    </row>
    <row r="252" customFormat="false" ht="15" hidden="false" customHeight="false" outlineLevel="0" collapsed="false">
      <c r="A252" s="4" t="n">
        <v>40791</v>
      </c>
      <c r="B252" s="0" t="s">
        <v>575</v>
      </c>
      <c r="C252" s="0" t="s">
        <v>576</v>
      </c>
      <c r="D252" s="14" t="n">
        <v>1064.69</v>
      </c>
    </row>
    <row r="253" customFormat="false" ht="15" hidden="false" customHeight="false" outlineLevel="0" collapsed="false">
      <c r="A253" s="4" t="n">
        <v>40791</v>
      </c>
      <c r="B253" s="0" t="s">
        <v>577</v>
      </c>
      <c r="C253" s="0" t="s">
        <v>578</v>
      </c>
      <c r="D253" s="14" t="n">
        <v>803.86</v>
      </c>
    </row>
    <row r="254" customFormat="false" ht="15" hidden="false" customHeight="false" outlineLevel="0" collapsed="false">
      <c r="A254" s="4" t="n">
        <v>40791</v>
      </c>
      <c r="B254" s="0" t="s">
        <v>579</v>
      </c>
      <c r="C254" s="0" t="s">
        <v>580</v>
      </c>
      <c r="D254" s="14" t="n">
        <v>174.11</v>
      </c>
    </row>
    <row r="255" customFormat="false" ht="15" hidden="false" customHeight="false" outlineLevel="0" collapsed="false">
      <c r="A255" s="4" t="n">
        <v>40791</v>
      </c>
      <c r="B255" s="0" t="s">
        <v>581</v>
      </c>
      <c r="C255" s="0" t="s">
        <v>582</v>
      </c>
      <c r="D255" s="14" t="n">
        <v>676.32</v>
      </c>
    </row>
    <row r="256" customFormat="false" ht="15" hidden="false" customHeight="false" outlineLevel="0" collapsed="false">
      <c r="A256" s="4" t="n">
        <v>40791</v>
      </c>
      <c r="B256" s="0" t="s">
        <v>583</v>
      </c>
      <c r="C256" s="0" t="s">
        <v>584</v>
      </c>
      <c r="D256" s="14" t="n">
        <v>70.69</v>
      </c>
    </row>
    <row r="257" customFormat="false" ht="15" hidden="false" customHeight="false" outlineLevel="0" collapsed="false">
      <c r="A257" s="4" t="n">
        <v>40791</v>
      </c>
      <c r="B257" s="0" t="s">
        <v>585</v>
      </c>
      <c r="C257" s="0" t="s">
        <v>586</v>
      </c>
      <c r="D257" s="14" t="n">
        <v>349.89</v>
      </c>
    </row>
    <row r="258" customFormat="false" ht="15" hidden="false" customHeight="false" outlineLevel="0" collapsed="false">
      <c r="A258" s="4" t="n">
        <v>40791</v>
      </c>
      <c r="B258" s="0" t="s">
        <v>587</v>
      </c>
      <c r="C258" s="0" t="s">
        <v>588</v>
      </c>
      <c r="D258" s="14" t="n">
        <v>429.79</v>
      </c>
    </row>
    <row r="259" customFormat="false" ht="15" hidden="false" customHeight="false" outlineLevel="0" collapsed="false">
      <c r="A259" s="4" t="n">
        <v>40791</v>
      </c>
      <c r="B259" s="0" t="s">
        <v>589</v>
      </c>
      <c r="C259" s="0" t="s">
        <v>590</v>
      </c>
      <c r="D259" s="14" t="n">
        <v>153.53</v>
      </c>
    </row>
    <row r="260" customFormat="false" ht="15" hidden="false" customHeight="false" outlineLevel="0" collapsed="false">
      <c r="A260" s="4" t="n">
        <v>40791</v>
      </c>
      <c r="B260" s="0" t="s">
        <v>591</v>
      </c>
      <c r="C260" s="0" t="s">
        <v>592</v>
      </c>
      <c r="D260" s="14" t="n">
        <v>582.53</v>
      </c>
    </row>
    <row r="261" customFormat="false" ht="15" hidden="false" customHeight="false" outlineLevel="0" collapsed="false">
      <c r="A261" s="4" t="n">
        <v>40791</v>
      </c>
      <c r="B261" s="0" t="s">
        <v>593</v>
      </c>
      <c r="C261" s="0" t="s">
        <v>594</v>
      </c>
      <c r="D261" s="14" t="n">
        <v>453.43</v>
      </c>
    </row>
    <row r="262" customFormat="false" ht="15" hidden="false" customHeight="false" outlineLevel="0" collapsed="false">
      <c r="A262" s="4" t="n">
        <v>40791</v>
      </c>
      <c r="B262" s="0" t="s">
        <v>595</v>
      </c>
      <c r="C262" s="0" t="s">
        <v>596</v>
      </c>
      <c r="D262" s="14" t="n">
        <v>596.75</v>
      </c>
    </row>
    <row r="263" customFormat="false" ht="15" hidden="false" customHeight="false" outlineLevel="0" collapsed="false">
      <c r="A263" s="4" t="n">
        <v>40791</v>
      </c>
      <c r="B263" s="0" t="s">
        <v>597</v>
      </c>
      <c r="C263" s="0" t="s">
        <v>598</v>
      </c>
      <c r="D263" s="14" t="n">
        <v>199.47</v>
      </c>
    </row>
    <row r="264" customFormat="false" ht="15" hidden="false" customHeight="false" outlineLevel="0" collapsed="false">
      <c r="A264" s="4" t="n">
        <v>40791</v>
      </c>
      <c r="B264" s="0" t="s">
        <v>599</v>
      </c>
      <c r="C264" s="0" t="s">
        <v>600</v>
      </c>
      <c r="D264" s="14" t="n">
        <v>166</v>
      </c>
    </row>
    <row r="265" customFormat="false" ht="15" hidden="false" customHeight="false" outlineLevel="0" collapsed="false">
      <c r="A265" s="4" t="n">
        <v>40791</v>
      </c>
      <c r="B265" s="0" t="s">
        <v>605</v>
      </c>
      <c r="C265" s="0" t="s">
        <v>606</v>
      </c>
      <c r="D265" s="14" t="n">
        <v>34</v>
      </c>
    </row>
    <row r="266" customFormat="false" ht="15" hidden="false" customHeight="false" outlineLevel="0" collapsed="false">
      <c r="A266" s="4" t="n">
        <v>40791</v>
      </c>
      <c r="B266" s="0" t="s">
        <v>607</v>
      </c>
      <c r="C266" s="0" t="s">
        <v>608</v>
      </c>
      <c r="D266" s="14" t="n">
        <v>20.4</v>
      </c>
    </row>
    <row r="267" customFormat="false" ht="15" hidden="false" customHeight="false" outlineLevel="0" collapsed="false">
      <c r="A267" s="4" t="n">
        <v>40791</v>
      </c>
      <c r="B267" s="0" t="s">
        <v>609</v>
      </c>
      <c r="C267" s="0" t="s">
        <v>610</v>
      </c>
      <c r="D267" s="14" t="n">
        <v>40.8</v>
      </c>
    </row>
    <row r="268" customFormat="false" ht="15" hidden="false" customHeight="false" outlineLevel="0" collapsed="false">
      <c r="A268" s="4" t="n">
        <v>40791</v>
      </c>
      <c r="B268" s="0" t="s">
        <v>611</v>
      </c>
      <c r="C268" s="0" t="s">
        <v>612</v>
      </c>
      <c r="D268" s="14" t="n">
        <v>321.21</v>
      </c>
    </row>
    <row r="269" customFormat="false" ht="15" hidden="false" customHeight="false" outlineLevel="0" collapsed="false">
      <c r="A269" s="4" t="n">
        <v>40791</v>
      </c>
      <c r="B269" s="0" t="s">
        <v>613</v>
      </c>
      <c r="C269" s="0" t="s">
        <v>614</v>
      </c>
      <c r="D269" s="14" t="n">
        <v>209.5</v>
      </c>
    </row>
    <row r="270" customFormat="false" ht="15" hidden="false" customHeight="false" outlineLevel="0" collapsed="false">
      <c r="A270" s="4" t="n">
        <v>40791</v>
      </c>
      <c r="B270" s="0" t="s">
        <v>615</v>
      </c>
      <c r="C270" s="0" t="s">
        <v>616</v>
      </c>
      <c r="D270" s="14" t="n">
        <v>845.73</v>
      </c>
    </row>
    <row r="271" customFormat="false" ht="15" hidden="false" customHeight="false" outlineLevel="0" collapsed="false">
      <c r="A271" s="4" t="n">
        <v>40791</v>
      </c>
      <c r="B271" s="0" t="s">
        <v>617</v>
      </c>
      <c r="C271" s="0" t="s">
        <v>618</v>
      </c>
      <c r="D271" s="14" t="n">
        <v>169.93</v>
      </c>
    </row>
    <row r="272" customFormat="false" ht="15" hidden="false" customHeight="false" outlineLevel="0" collapsed="false">
      <c r="A272" s="4" t="n">
        <v>40791</v>
      </c>
      <c r="B272" s="0" t="s">
        <v>619</v>
      </c>
      <c r="C272" s="0" t="s">
        <v>620</v>
      </c>
      <c r="D272" s="14" t="n">
        <v>189.69</v>
      </c>
    </row>
    <row r="273" customFormat="false" ht="15" hidden="false" customHeight="false" outlineLevel="0" collapsed="false">
      <c r="A273" s="4" t="n">
        <v>40791</v>
      </c>
      <c r="B273" s="0" t="s">
        <v>621</v>
      </c>
      <c r="C273" s="0" t="s">
        <v>622</v>
      </c>
      <c r="D273" s="14" t="n">
        <v>209.65</v>
      </c>
    </row>
    <row r="274" customFormat="false" ht="15" hidden="false" customHeight="false" outlineLevel="0" collapsed="false">
      <c r="A274" s="4" t="n">
        <v>40791</v>
      </c>
      <c r="B274" s="0" t="s">
        <v>623</v>
      </c>
      <c r="C274" s="0" t="s">
        <v>624</v>
      </c>
      <c r="D274" s="14" t="n">
        <v>110.99</v>
      </c>
    </row>
    <row r="275" customFormat="false" ht="15" hidden="false" customHeight="false" outlineLevel="0" collapsed="false">
      <c r="A275" s="4" t="n">
        <v>40791</v>
      </c>
      <c r="B275" s="0" t="s">
        <v>625</v>
      </c>
      <c r="C275" s="0" t="s">
        <v>626</v>
      </c>
      <c r="D275" s="14" t="n">
        <v>229.5</v>
      </c>
    </row>
    <row r="276" customFormat="false" ht="15" hidden="false" customHeight="false" outlineLevel="0" collapsed="false">
      <c r="A276" s="4" t="n">
        <v>40791</v>
      </c>
      <c r="B276" s="0" t="s">
        <v>627</v>
      </c>
      <c r="C276" s="0" t="s">
        <v>628</v>
      </c>
      <c r="D276" s="14" t="n">
        <v>232.4</v>
      </c>
    </row>
    <row r="277" customFormat="false" ht="15" hidden="false" customHeight="false" outlineLevel="0" collapsed="false">
      <c r="A277" s="4" t="n">
        <v>40791</v>
      </c>
      <c r="B277" s="0" t="s">
        <v>629</v>
      </c>
      <c r="C277" s="0" t="s">
        <v>630</v>
      </c>
      <c r="D277" s="14" t="n">
        <v>870</v>
      </c>
    </row>
    <row r="278" customFormat="false" ht="15" hidden="false" customHeight="false" outlineLevel="0" collapsed="false">
      <c r="A278" s="4" t="n">
        <v>40791</v>
      </c>
      <c r="B278" s="0" t="s">
        <v>631</v>
      </c>
      <c r="C278" s="0" t="s">
        <v>632</v>
      </c>
      <c r="D278" s="14" t="n">
        <v>311.73</v>
      </c>
    </row>
    <row r="279" customFormat="false" ht="15" hidden="false" customHeight="false" outlineLevel="0" collapsed="false">
      <c r="A279" s="4" t="n">
        <v>40791</v>
      </c>
      <c r="B279" s="0" t="s">
        <v>633</v>
      </c>
      <c r="C279" s="0" t="s">
        <v>634</v>
      </c>
      <c r="D279" s="14" t="n">
        <v>304.26</v>
      </c>
    </row>
    <row r="280" customFormat="false" ht="15" hidden="false" customHeight="false" outlineLevel="0" collapsed="false">
      <c r="A280" s="4" t="n">
        <v>40791</v>
      </c>
      <c r="B280" s="0" t="s">
        <v>635</v>
      </c>
      <c r="C280" s="0" t="s">
        <v>636</v>
      </c>
      <c r="D280" s="14" t="n">
        <v>226.45</v>
      </c>
    </row>
    <row r="281" customFormat="false" ht="15" hidden="false" customHeight="false" outlineLevel="0" collapsed="false">
      <c r="A281" s="4" t="n">
        <v>40791</v>
      </c>
      <c r="B281" s="0" t="s">
        <v>637</v>
      </c>
      <c r="C281" s="0" t="s">
        <v>638</v>
      </c>
      <c r="D281" s="14" t="n">
        <v>206.25</v>
      </c>
    </row>
    <row r="282" customFormat="false" ht="15" hidden="false" customHeight="false" outlineLevel="0" collapsed="false">
      <c r="A282" s="4" t="n">
        <v>40791</v>
      </c>
      <c r="B282" s="0" t="s">
        <v>639</v>
      </c>
      <c r="C282" s="0" t="s">
        <v>640</v>
      </c>
      <c r="D282" s="14" t="n">
        <v>309.42</v>
      </c>
    </row>
    <row r="283" customFormat="false" ht="15" hidden="false" customHeight="false" outlineLevel="0" collapsed="false">
      <c r="A283" s="4" t="n">
        <v>40791</v>
      </c>
      <c r="B283" s="0" t="s">
        <v>641</v>
      </c>
      <c r="C283" s="0" t="s">
        <v>642</v>
      </c>
      <c r="D283" s="14" t="n">
        <v>376.77</v>
      </c>
    </row>
    <row r="284" customFormat="false" ht="15" hidden="false" customHeight="false" outlineLevel="0" collapsed="false">
      <c r="A284" s="4" t="n">
        <v>40791</v>
      </c>
      <c r="B284" s="0" t="s">
        <v>643</v>
      </c>
      <c r="C284" s="0" t="s">
        <v>644</v>
      </c>
      <c r="D284" s="14" t="n">
        <v>247.5</v>
      </c>
    </row>
    <row r="285" customFormat="false" ht="15" hidden="false" customHeight="false" outlineLevel="0" collapsed="false">
      <c r="A285" s="4" t="n">
        <v>40791</v>
      </c>
      <c r="B285" s="0" t="s">
        <v>645</v>
      </c>
      <c r="C285" s="0" t="s">
        <v>646</v>
      </c>
      <c r="D285" s="14" t="n">
        <v>93.5</v>
      </c>
    </row>
    <row r="286" customFormat="false" ht="15" hidden="false" customHeight="false" outlineLevel="0" collapsed="false">
      <c r="A286" s="4" t="n">
        <v>40791</v>
      </c>
      <c r="B286" s="0" t="s">
        <v>647</v>
      </c>
      <c r="C286" s="0" t="s">
        <v>648</v>
      </c>
      <c r="D286" s="14" t="n">
        <v>209.9</v>
      </c>
    </row>
    <row r="287" customFormat="false" ht="15" hidden="false" customHeight="false" outlineLevel="0" collapsed="false">
      <c r="A287" s="4" t="n">
        <v>40791</v>
      </c>
      <c r="B287" s="0" t="s">
        <v>649</v>
      </c>
      <c r="C287" s="0" t="s">
        <v>650</v>
      </c>
      <c r="D287" s="14" t="n">
        <v>819.22</v>
      </c>
    </row>
    <row r="288" customFormat="false" ht="15" hidden="false" customHeight="false" outlineLevel="0" collapsed="false">
      <c r="A288" s="4" t="n">
        <v>40791</v>
      </c>
      <c r="B288" s="0" t="s">
        <v>651</v>
      </c>
      <c r="C288" s="0" t="s">
        <v>652</v>
      </c>
      <c r="D288" s="14" t="n">
        <v>51.17</v>
      </c>
    </row>
    <row r="289" customFormat="false" ht="15" hidden="false" customHeight="false" outlineLevel="0" collapsed="false">
      <c r="A289" s="4" t="n">
        <v>40791</v>
      </c>
      <c r="B289" s="0" t="s">
        <v>653</v>
      </c>
      <c r="C289" s="0" t="s">
        <v>654</v>
      </c>
      <c r="D289" s="14" t="n">
        <v>96.17</v>
      </c>
    </row>
    <row r="290" customFormat="false" ht="15" hidden="false" customHeight="false" outlineLevel="0" collapsed="false">
      <c r="A290" s="4" t="n">
        <v>40791</v>
      </c>
      <c r="B290" s="0" t="s">
        <v>655</v>
      </c>
      <c r="C290" s="0" t="s">
        <v>656</v>
      </c>
      <c r="D290" s="14" t="n">
        <v>58.04</v>
      </c>
    </row>
    <row r="291" customFormat="false" ht="15" hidden="false" customHeight="false" outlineLevel="0" collapsed="false">
      <c r="A291" s="4" t="n">
        <v>40791</v>
      </c>
      <c r="B291" s="0" t="s">
        <v>657</v>
      </c>
      <c r="C291" s="0" t="s">
        <v>658</v>
      </c>
      <c r="D291" s="14" t="n">
        <v>102.92</v>
      </c>
    </row>
    <row r="292" customFormat="false" ht="15" hidden="false" customHeight="false" outlineLevel="0" collapsed="false">
      <c r="A292" s="4" t="n">
        <v>40791</v>
      </c>
      <c r="B292" s="0" t="s">
        <v>659</v>
      </c>
      <c r="C292" s="0" t="s">
        <v>660</v>
      </c>
      <c r="D292" s="14" t="n">
        <v>1173.56</v>
      </c>
    </row>
    <row r="293" customFormat="false" ht="15" hidden="false" customHeight="false" outlineLevel="0" collapsed="false">
      <c r="A293" s="4" t="n">
        <v>40791</v>
      </c>
      <c r="B293" s="0" t="s">
        <v>661</v>
      </c>
      <c r="C293" s="0" t="s">
        <v>662</v>
      </c>
      <c r="D293" s="14" t="n">
        <v>933.35</v>
      </c>
    </row>
    <row r="294" customFormat="false" ht="15" hidden="false" customHeight="false" outlineLevel="0" collapsed="false">
      <c r="A294" s="4" t="n">
        <v>40791</v>
      </c>
      <c r="B294" s="0" t="s">
        <v>665</v>
      </c>
      <c r="C294" s="0" t="s">
        <v>666</v>
      </c>
      <c r="D294" s="14" t="n">
        <v>4.15</v>
      </c>
    </row>
    <row r="295" customFormat="false" ht="15" hidden="false" customHeight="false" outlineLevel="0" collapsed="false">
      <c r="A295" s="4" t="n">
        <v>40791</v>
      </c>
      <c r="B295" s="0" t="s">
        <v>667</v>
      </c>
      <c r="C295" s="0" t="s">
        <v>668</v>
      </c>
      <c r="D295" s="14" t="n">
        <v>8.3</v>
      </c>
    </row>
    <row r="296" customFormat="false" ht="15" hidden="false" customHeight="false" outlineLevel="0" collapsed="false">
      <c r="A296" s="4" t="n">
        <v>40791</v>
      </c>
      <c r="B296" s="0" t="s">
        <v>669</v>
      </c>
      <c r="C296" s="0" t="s">
        <v>670</v>
      </c>
      <c r="D296" s="14" t="n">
        <v>16.6</v>
      </c>
    </row>
    <row r="297" customFormat="false" ht="15" hidden="false" customHeight="false" outlineLevel="0" collapsed="false">
      <c r="A297" s="4" t="n">
        <v>40791</v>
      </c>
      <c r="B297" s="0" t="s">
        <v>671</v>
      </c>
      <c r="C297" s="0" t="s">
        <v>672</v>
      </c>
      <c r="D297" s="14" t="n">
        <v>309.5</v>
      </c>
    </row>
    <row r="298" customFormat="false" ht="15" hidden="false" customHeight="false" outlineLevel="0" collapsed="false">
      <c r="A298" s="4" t="n">
        <v>40791</v>
      </c>
      <c r="B298" s="0" t="s">
        <v>673</v>
      </c>
      <c r="C298" s="0" t="s">
        <v>674</v>
      </c>
      <c r="D298" s="14" t="n">
        <v>118.71</v>
      </c>
    </row>
    <row r="299" customFormat="false" ht="15" hidden="false" customHeight="false" outlineLevel="0" collapsed="false">
      <c r="A299" s="4" t="n">
        <v>40791</v>
      </c>
      <c r="B299" s="0" t="s">
        <v>675</v>
      </c>
      <c r="C299" s="0" t="s">
        <v>676</v>
      </c>
      <c r="D299" s="14" t="n">
        <v>75</v>
      </c>
    </row>
    <row r="300" customFormat="false" ht="15" hidden="false" customHeight="false" outlineLevel="0" collapsed="false">
      <c r="A300" s="4" t="n">
        <v>40791</v>
      </c>
      <c r="B300" s="0" t="s">
        <v>677</v>
      </c>
      <c r="C300" s="0" t="s">
        <v>678</v>
      </c>
      <c r="D300" s="14" t="n">
        <v>166.02</v>
      </c>
    </row>
    <row r="301" customFormat="false" ht="15" hidden="false" customHeight="false" outlineLevel="0" collapsed="false">
      <c r="A301" s="4" t="n">
        <v>40791</v>
      </c>
      <c r="B301" s="0" t="s">
        <v>679</v>
      </c>
      <c r="C301" s="0" t="s">
        <v>680</v>
      </c>
      <c r="D301" s="14" t="n">
        <v>99.96</v>
      </c>
    </row>
    <row r="302" customFormat="false" ht="15" hidden="false" customHeight="false" outlineLevel="0" collapsed="false">
      <c r="A302" s="4" t="n">
        <v>40791</v>
      </c>
      <c r="B302" s="0" t="s">
        <v>681</v>
      </c>
      <c r="C302" s="0" t="s">
        <v>682</v>
      </c>
      <c r="D302" s="14" t="n">
        <v>330</v>
      </c>
    </row>
    <row r="303" customFormat="false" ht="15" hidden="false" customHeight="false" outlineLevel="0" collapsed="false">
      <c r="A303" s="4" t="n">
        <v>40791</v>
      </c>
      <c r="B303" s="0" t="s">
        <v>683</v>
      </c>
      <c r="C303" s="0" t="s">
        <v>684</v>
      </c>
      <c r="D303" s="14" t="n">
        <v>75</v>
      </c>
    </row>
    <row r="304" customFormat="false" ht="15" hidden="false" customHeight="false" outlineLevel="0" collapsed="false">
      <c r="A304" s="4" t="n">
        <v>40791</v>
      </c>
      <c r="B304" s="0" t="s">
        <v>685</v>
      </c>
      <c r="C304" s="0" t="s">
        <v>686</v>
      </c>
      <c r="D304" s="14" t="n">
        <v>18.75</v>
      </c>
    </row>
    <row r="305" customFormat="false" ht="15" hidden="false" customHeight="false" outlineLevel="0" collapsed="false">
      <c r="A305" s="4" t="n">
        <v>40791</v>
      </c>
      <c r="B305" s="0" t="s">
        <v>687</v>
      </c>
      <c r="C305" s="0" t="s">
        <v>688</v>
      </c>
      <c r="D305" s="14" t="n">
        <v>36.25</v>
      </c>
    </row>
    <row r="306" customFormat="false" ht="15" hidden="false" customHeight="false" outlineLevel="0" collapsed="false">
      <c r="A306" s="4" t="n">
        <v>40791</v>
      </c>
      <c r="B306" s="0" t="s">
        <v>689</v>
      </c>
      <c r="C306" s="0" t="s">
        <v>690</v>
      </c>
      <c r="D306" s="14" t="n">
        <v>29.76</v>
      </c>
    </row>
    <row r="307" customFormat="false" ht="15" hidden="false" customHeight="false" outlineLevel="0" collapsed="false">
      <c r="A307" s="4" t="n">
        <v>40791</v>
      </c>
      <c r="B307" s="0" t="s">
        <v>691</v>
      </c>
      <c r="C307" s="0" t="s">
        <v>692</v>
      </c>
      <c r="D307" s="14" t="n">
        <v>75.53</v>
      </c>
    </row>
    <row r="308" customFormat="false" ht="15" hidden="false" customHeight="false" outlineLevel="0" collapsed="false">
      <c r="A308" s="4" t="n">
        <v>40791</v>
      </c>
      <c r="B308" s="0" t="s">
        <v>787</v>
      </c>
      <c r="C308" s="0" t="s">
        <v>788</v>
      </c>
      <c r="D308" s="14" t="n">
        <v>325.04</v>
      </c>
    </row>
    <row r="309" customFormat="false" ht="15" hidden="false" customHeight="false" outlineLevel="0" collapsed="false">
      <c r="A309" s="4" t="n">
        <v>40791</v>
      </c>
      <c r="B309" s="0" t="s">
        <v>789</v>
      </c>
      <c r="C309" s="0" t="s">
        <v>790</v>
      </c>
      <c r="D309" s="14" t="n">
        <v>1820.45</v>
      </c>
    </row>
    <row r="310" customFormat="false" ht="15" hidden="false" customHeight="false" outlineLevel="0" collapsed="false">
      <c r="A310" s="4" t="n">
        <v>40791</v>
      </c>
      <c r="B310" s="0" t="s">
        <v>791</v>
      </c>
      <c r="C310" s="0" t="s">
        <v>792</v>
      </c>
      <c r="D310" s="14" t="n">
        <v>16.5</v>
      </c>
    </row>
    <row r="311" customFormat="false" ht="15" hidden="false" customHeight="false" outlineLevel="0" collapsed="false">
      <c r="A311" s="4" t="n">
        <v>40791</v>
      </c>
      <c r="B311" s="0" t="s">
        <v>795</v>
      </c>
      <c r="C311" s="0" t="s">
        <v>796</v>
      </c>
      <c r="D311" s="14" t="n">
        <v>219</v>
      </c>
    </row>
    <row r="312" customFormat="false" ht="15" hidden="false" customHeight="false" outlineLevel="0" collapsed="false">
      <c r="A312" s="4" t="n">
        <v>40791</v>
      </c>
      <c r="B312" s="0" t="s">
        <v>797</v>
      </c>
      <c r="C312" s="0" t="s">
        <v>798</v>
      </c>
      <c r="D312" s="14" t="n">
        <v>227.55</v>
      </c>
    </row>
    <row r="313" customFormat="false" ht="15" hidden="false" customHeight="false" outlineLevel="0" collapsed="false">
      <c r="A313" s="4" t="n">
        <v>40791</v>
      </c>
      <c r="B313" s="0" t="s">
        <v>799</v>
      </c>
      <c r="C313" s="0" t="s">
        <v>800</v>
      </c>
      <c r="D313" s="14" t="n">
        <v>82.5</v>
      </c>
    </row>
    <row r="314" customFormat="false" ht="15" hidden="false" customHeight="false" outlineLevel="0" collapsed="false">
      <c r="A314" s="4" t="n">
        <v>40791</v>
      </c>
      <c r="B314" s="0" t="s">
        <v>801</v>
      </c>
      <c r="C314" s="0" t="s">
        <v>802</v>
      </c>
      <c r="D314" s="14" t="n">
        <v>165.79</v>
      </c>
    </row>
    <row r="315" customFormat="false" ht="15" hidden="false" customHeight="false" outlineLevel="0" collapsed="false">
      <c r="A315" s="4" t="n">
        <v>40791</v>
      </c>
      <c r="B315" s="0" t="s">
        <v>803</v>
      </c>
      <c r="C315" s="0" t="s">
        <v>804</v>
      </c>
      <c r="D315" s="14" t="n">
        <v>115.56</v>
      </c>
    </row>
    <row r="316" customFormat="false" ht="15" hidden="false" customHeight="false" outlineLevel="0" collapsed="false">
      <c r="A316" s="4" t="n">
        <v>40791</v>
      </c>
      <c r="B316" s="0" t="s">
        <v>805</v>
      </c>
      <c r="C316" s="0" t="s">
        <v>806</v>
      </c>
      <c r="D316" s="14" t="n">
        <v>248.85</v>
      </c>
    </row>
    <row r="317" customFormat="false" ht="15" hidden="false" customHeight="false" outlineLevel="0" collapsed="false">
      <c r="A317" s="4" t="n">
        <v>40791</v>
      </c>
      <c r="B317" s="0" t="s">
        <v>807</v>
      </c>
      <c r="C317" s="0" t="s">
        <v>808</v>
      </c>
      <c r="D317" s="14" t="n">
        <v>66</v>
      </c>
    </row>
    <row r="318" customFormat="false" ht="15" hidden="false" customHeight="false" outlineLevel="0" collapsed="false">
      <c r="A318" s="4" t="n">
        <v>40791</v>
      </c>
      <c r="B318" s="0" t="s">
        <v>809</v>
      </c>
      <c r="C318" s="0" t="s">
        <v>810</v>
      </c>
      <c r="D318" s="14" t="n">
        <v>212.19</v>
      </c>
    </row>
    <row r="319" customFormat="false" ht="15" hidden="false" customHeight="false" outlineLevel="0" collapsed="false">
      <c r="A319" s="4" t="n">
        <v>40791</v>
      </c>
      <c r="B319" s="0" t="s">
        <v>813</v>
      </c>
      <c r="C319" s="0" t="s">
        <v>814</v>
      </c>
      <c r="D319" s="14" t="n">
        <v>231.82</v>
      </c>
    </row>
    <row r="320" customFormat="false" ht="15" hidden="false" customHeight="false" outlineLevel="0" collapsed="false">
      <c r="A320" s="4" t="n">
        <v>40791</v>
      </c>
      <c r="B320" s="0" t="s">
        <v>815</v>
      </c>
      <c r="C320" s="0" t="s">
        <v>816</v>
      </c>
      <c r="D320" s="14" t="n">
        <v>416.82</v>
      </c>
    </row>
    <row r="321" customFormat="false" ht="15" hidden="false" customHeight="false" outlineLevel="0" collapsed="false">
      <c r="A321" s="4" t="n">
        <v>40791</v>
      </c>
      <c r="B321" s="0" t="s">
        <v>817</v>
      </c>
      <c r="C321" s="0" t="s">
        <v>818</v>
      </c>
      <c r="D321" s="14" t="n">
        <v>63.59</v>
      </c>
    </row>
    <row r="322" customFormat="false" ht="15" hidden="false" customHeight="false" outlineLevel="0" collapsed="false">
      <c r="A322" s="4" t="n">
        <v>40791</v>
      </c>
      <c r="B322" s="0" t="s">
        <v>819</v>
      </c>
      <c r="C322" s="0" t="s">
        <v>820</v>
      </c>
      <c r="D322" s="14" t="n">
        <v>313.73</v>
      </c>
    </row>
    <row r="323" customFormat="false" ht="15" hidden="false" customHeight="false" outlineLevel="0" collapsed="false">
      <c r="A323" s="4" t="n">
        <v>40791</v>
      </c>
      <c r="B323" s="0" t="s">
        <v>821</v>
      </c>
      <c r="C323" s="0" t="s">
        <v>822</v>
      </c>
      <c r="D323" s="14" t="n">
        <v>185.55</v>
      </c>
    </row>
    <row r="324" customFormat="false" ht="15" hidden="false" customHeight="false" outlineLevel="0" collapsed="false">
      <c r="A324" s="4" t="n">
        <v>40791</v>
      </c>
      <c r="B324" s="0" t="s">
        <v>823</v>
      </c>
      <c r="C324" s="0" t="s">
        <v>824</v>
      </c>
      <c r="D324" s="14" t="n">
        <v>489.41</v>
      </c>
    </row>
    <row r="325" customFormat="false" ht="15" hidden="false" customHeight="false" outlineLevel="0" collapsed="false">
      <c r="A325" s="4" t="n">
        <v>40791</v>
      </c>
      <c r="B325" s="0" t="s">
        <v>825</v>
      </c>
      <c r="C325" s="0" t="s">
        <v>826</v>
      </c>
      <c r="D325" s="14" t="n">
        <v>356.7</v>
      </c>
    </row>
    <row r="326" customFormat="false" ht="15" hidden="false" customHeight="false" outlineLevel="0" collapsed="false">
      <c r="A326" s="4" t="n">
        <v>40791</v>
      </c>
      <c r="B326" s="0" t="s">
        <v>827</v>
      </c>
      <c r="C326" s="0" t="s">
        <v>828</v>
      </c>
      <c r="D326" s="14" t="n">
        <v>473.97</v>
      </c>
    </row>
    <row r="327" customFormat="false" ht="15" hidden="false" customHeight="false" outlineLevel="0" collapsed="false">
      <c r="A327" s="4" t="n">
        <v>40791</v>
      </c>
      <c r="B327" s="0" t="s">
        <v>829</v>
      </c>
      <c r="C327" s="0" t="s">
        <v>830</v>
      </c>
      <c r="D327" s="14" t="n">
        <v>1057.97</v>
      </c>
    </row>
    <row r="328" customFormat="false" ht="15" hidden="false" customHeight="false" outlineLevel="0" collapsed="false">
      <c r="A328" s="4" t="n">
        <v>40791</v>
      </c>
      <c r="B328" s="0" t="s">
        <v>831</v>
      </c>
      <c r="C328" s="0" t="s">
        <v>832</v>
      </c>
      <c r="D328" s="14" t="n">
        <v>437.33</v>
      </c>
    </row>
    <row r="329" customFormat="false" ht="15" hidden="false" customHeight="false" outlineLevel="0" collapsed="false">
      <c r="A329" s="4" t="n">
        <v>40791</v>
      </c>
      <c r="B329" s="0" t="s">
        <v>833</v>
      </c>
      <c r="C329" s="0" t="s">
        <v>834</v>
      </c>
      <c r="D329" s="14" t="n">
        <v>355.5</v>
      </c>
    </row>
    <row r="330" customFormat="false" ht="15" hidden="false" customHeight="false" outlineLevel="0" collapsed="false">
      <c r="A330" s="4" t="n">
        <v>40791</v>
      </c>
      <c r="B330" s="0" t="s">
        <v>835</v>
      </c>
      <c r="C330" s="0" t="s">
        <v>836</v>
      </c>
      <c r="D330" s="14" t="n">
        <v>275.24</v>
      </c>
    </row>
    <row r="331" customFormat="false" ht="15" hidden="false" customHeight="false" outlineLevel="0" collapsed="false">
      <c r="A331" s="4" t="n">
        <v>40791</v>
      </c>
      <c r="B331" s="0" t="s">
        <v>837</v>
      </c>
      <c r="C331" s="0" t="s">
        <v>838</v>
      </c>
      <c r="D331" s="14" t="n">
        <v>80.54</v>
      </c>
    </row>
    <row r="332" customFormat="false" ht="15" hidden="false" customHeight="false" outlineLevel="0" collapsed="false">
      <c r="A332" s="4" t="n">
        <v>40791</v>
      </c>
      <c r="B332" s="0" t="s">
        <v>839</v>
      </c>
      <c r="C332" s="0" t="s">
        <v>840</v>
      </c>
      <c r="D332" s="14" t="n">
        <v>125.28</v>
      </c>
    </row>
    <row r="333" customFormat="false" ht="15" hidden="false" customHeight="false" outlineLevel="0" collapsed="false">
      <c r="A333" s="4" t="n">
        <v>40791</v>
      </c>
      <c r="B333" s="0" t="s">
        <v>843</v>
      </c>
      <c r="C333" s="0" t="s">
        <v>844</v>
      </c>
      <c r="D333" s="14" t="n">
        <v>145.21</v>
      </c>
    </row>
    <row r="334" customFormat="false" ht="15" hidden="false" customHeight="false" outlineLevel="0" collapsed="false">
      <c r="A334" s="4" t="n">
        <v>40791</v>
      </c>
      <c r="B334" s="0" t="s">
        <v>845</v>
      </c>
      <c r="C334" s="0" t="s">
        <v>846</v>
      </c>
      <c r="D334" s="14" t="n">
        <v>100.44</v>
      </c>
    </row>
    <row r="335" customFormat="false" ht="15" hidden="false" customHeight="false" outlineLevel="0" collapsed="false">
      <c r="A335" s="4" t="n">
        <v>40791</v>
      </c>
      <c r="B335" s="0" t="s">
        <v>847</v>
      </c>
      <c r="C335" s="0" t="s">
        <v>848</v>
      </c>
      <c r="D335" s="14" t="n">
        <v>824.72</v>
      </c>
    </row>
    <row r="336" customFormat="false" ht="15" hidden="false" customHeight="false" outlineLevel="0" collapsed="false">
      <c r="A336" s="4" t="n">
        <v>40791</v>
      </c>
      <c r="B336" s="0" t="s">
        <v>849</v>
      </c>
      <c r="C336" s="0" t="s">
        <v>850</v>
      </c>
      <c r="D336" s="14" t="n">
        <v>91.8</v>
      </c>
    </row>
    <row r="337" customFormat="false" ht="15" hidden="false" customHeight="false" outlineLevel="0" collapsed="false">
      <c r="A337" s="4" t="n">
        <v>40791</v>
      </c>
      <c r="B337" s="0" t="s">
        <v>851</v>
      </c>
      <c r="C337" s="0" t="s">
        <v>852</v>
      </c>
      <c r="D337" s="14" t="n">
        <v>319.86</v>
      </c>
    </row>
    <row r="338" customFormat="false" ht="15" hidden="false" customHeight="false" outlineLevel="0" collapsed="false">
      <c r="A338" s="4" t="n">
        <v>40791</v>
      </c>
      <c r="B338" s="0" t="s">
        <v>853</v>
      </c>
      <c r="C338" s="0" t="s">
        <v>854</v>
      </c>
      <c r="D338" s="14" t="n">
        <v>158.7</v>
      </c>
    </row>
    <row r="339" customFormat="false" ht="15" hidden="false" customHeight="false" outlineLevel="0" collapsed="false">
      <c r="A339" s="4" t="n">
        <v>40791</v>
      </c>
      <c r="B339" s="0" t="s">
        <v>855</v>
      </c>
      <c r="C339" s="0" t="s">
        <v>856</v>
      </c>
      <c r="D339" s="14" t="n">
        <v>97.33</v>
      </c>
    </row>
    <row r="340" customFormat="false" ht="15" hidden="false" customHeight="false" outlineLevel="0" collapsed="false">
      <c r="A340" s="4" t="n">
        <v>40791</v>
      </c>
      <c r="B340" s="0" t="s">
        <v>857</v>
      </c>
      <c r="C340" s="0" t="s">
        <v>858</v>
      </c>
      <c r="D340" s="14" t="n">
        <v>258.3</v>
      </c>
    </row>
    <row r="341" customFormat="false" ht="15" hidden="false" customHeight="false" outlineLevel="0" collapsed="false">
      <c r="A341" s="4" t="n">
        <v>40791</v>
      </c>
      <c r="B341" s="0" t="s">
        <v>859</v>
      </c>
      <c r="C341" s="0" t="s">
        <v>860</v>
      </c>
      <c r="D341" s="14" t="n">
        <v>91.27</v>
      </c>
    </row>
    <row r="342" customFormat="false" ht="15" hidden="false" customHeight="false" outlineLevel="0" collapsed="false">
      <c r="A342" s="4" t="n">
        <v>40791</v>
      </c>
      <c r="B342" s="0" t="s">
        <v>861</v>
      </c>
      <c r="C342" s="0" t="s">
        <v>862</v>
      </c>
      <c r="D342" s="14" t="n">
        <v>67.04</v>
      </c>
    </row>
    <row r="343" customFormat="false" ht="15" hidden="false" customHeight="false" outlineLevel="0" collapsed="false">
      <c r="A343" s="4" t="n">
        <v>40791</v>
      </c>
      <c r="B343" s="0" t="s">
        <v>863</v>
      </c>
      <c r="C343" s="0" t="s">
        <v>864</v>
      </c>
      <c r="D343" s="14" t="n">
        <v>91.24</v>
      </c>
    </row>
    <row r="344" customFormat="false" ht="15" hidden="false" customHeight="false" outlineLevel="0" collapsed="false">
      <c r="A344" s="4" t="n">
        <v>40791</v>
      </c>
      <c r="B344" s="0" t="s">
        <v>865</v>
      </c>
      <c r="C344" s="0" t="s">
        <v>866</v>
      </c>
      <c r="D344" s="14" t="n">
        <v>427.6</v>
      </c>
    </row>
    <row r="345" customFormat="false" ht="15" hidden="false" customHeight="false" outlineLevel="0" collapsed="false">
      <c r="A345" s="4" t="n">
        <v>40791</v>
      </c>
      <c r="B345" s="0" t="s">
        <v>867</v>
      </c>
      <c r="C345" s="0" t="s">
        <v>868</v>
      </c>
      <c r="D345" s="14" t="n">
        <v>160.65</v>
      </c>
    </row>
    <row r="346" customFormat="false" ht="15" hidden="false" customHeight="false" outlineLevel="0" collapsed="false">
      <c r="A346" s="4" t="n">
        <v>40791</v>
      </c>
      <c r="B346" s="0" t="s">
        <v>869</v>
      </c>
      <c r="C346" s="0" t="s">
        <v>870</v>
      </c>
      <c r="D346" s="14" t="n">
        <v>731.53</v>
      </c>
    </row>
    <row r="347" customFormat="false" ht="15" hidden="false" customHeight="false" outlineLevel="0" collapsed="false">
      <c r="A347" s="4" t="n">
        <v>40791</v>
      </c>
      <c r="B347" s="0" t="s">
        <v>871</v>
      </c>
      <c r="C347" s="0" t="s">
        <v>872</v>
      </c>
      <c r="D347" s="14" t="n">
        <v>289.41</v>
      </c>
    </row>
    <row r="348" customFormat="false" ht="15" hidden="false" customHeight="false" outlineLevel="0" collapsed="false">
      <c r="A348" s="4" t="n">
        <v>40791</v>
      </c>
      <c r="B348" s="0" t="s">
        <v>873</v>
      </c>
      <c r="C348" s="0" t="s">
        <v>874</v>
      </c>
      <c r="D348" s="14" t="n">
        <v>1153.71</v>
      </c>
    </row>
    <row r="349" customFormat="false" ht="15" hidden="false" customHeight="false" outlineLevel="0" collapsed="false">
      <c r="A349" s="4" t="n">
        <v>40791</v>
      </c>
      <c r="B349" s="0" t="s">
        <v>875</v>
      </c>
      <c r="C349" s="0" t="s">
        <v>876</v>
      </c>
      <c r="D349" s="14" t="n">
        <v>910.17</v>
      </c>
    </row>
    <row r="350" customFormat="false" ht="15" hidden="false" customHeight="false" outlineLevel="0" collapsed="false">
      <c r="A350" s="4" t="n">
        <v>40791</v>
      </c>
      <c r="B350" s="0" t="s">
        <v>877</v>
      </c>
      <c r="C350" s="0" t="s">
        <v>878</v>
      </c>
      <c r="D350" s="14" t="n">
        <v>384.59</v>
      </c>
    </row>
    <row r="351" customFormat="false" ht="15" hidden="false" customHeight="false" outlineLevel="0" collapsed="false">
      <c r="A351" s="4" t="n">
        <v>40791</v>
      </c>
      <c r="B351" s="0" t="s">
        <v>879</v>
      </c>
      <c r="C351" s="0" t="s">
        <v>880</v>
      </c>
      <c r="D351" s="14" t="n">
        <v>1285.11</v>
      </c>
    </row>
    <row r="352" customFormat="false" ht="15" hidden="false" customHeight="false" outlineLevel="0" collapsed="false">
      <c r="A352" s="4" t="n">
        <v>40791</v>
      </c>
      <c r="B352" s="0" t="s">
        <v>881</v>
      </c>
      <c r="C352" s="0" t="s">
        <v>882</v>
      </c>
      <c r="D352" s="14" t="n">
        <v>924.9</v>
      </c>
    </row>
    <row r="353" customFormat="false" ht="15" hidden="false" customHeight="false" outlineLevel="0" collapsed="false">
      <c r="A353" s="4" t="n">
        <v>40791</v>
      </c>
      <c r="B353" s="0" t="s">
        <v>883</v>
      </c>
      <c r="C353" s="0" t="s">
        <v>884</v>
      </c>
      <c r="D353" s="14" t="n">
        <v>839.99</v>
      </c>
    </row>
    <row r="354" customFormat="false" ht="15" hidden="false" customHeight="false" outlineLevel="0" collapsed="false">
      <c r="A354" s="4" t="n">
        <v>40798</v>
      </c>
      <c r="B354" s="0" t="s">
        <v>61</v>
      </c>
      <c r="C354" s="0" t="s">
        <v>62</v>
      </c>
      <c r="D354" s="14" t="n">
        <v>56.32</v>
      </c>
    </row>
    <row r="355" customFormat="false" ht="15" hidden="false" customHeight="false" outlineLevel="0" collapsed="false">
      <c r="A355" s="4" t="n">
        <v>40798</v>
      </c>
      <c r="B355" s="0" t="s">
        <v>63</v>
      </c>
      <c r="C355" s="0" t="s">
        <v>64</v>
      </c>
      <c r="D355" s="14" t="n">
        <v>280.21</v>
      </c>
    </row>
    <row r="356" customFormat="false" ht="15" hidden="false" customHeight="false" outlineLevel="0" collapsed="false">
      <c r="A356" s="4" t="n">
        <v>40798</v>
      </c>
      <c r="B356" s="0" t="s">
        <v>65</v>
      </c>
      <c r="C356" s="0" t="s">
        <v>66</v>
      </c>
      <c r="D356" s="14" t="n">
        <v>707.76</v>
      </c>
    </row>
    <row r="357" customFormat="false" ht="15" hidden="false" customHeight="false" outlineLevel="0" collapsed="false">
      <c r="A357" s="4" t="n">
        <v>40798</v>
      </c>
      <c r="B357" s="0" t="s">
        <v>69</v>
      </c>
      <c r="C357" s="0" t="s">
        <v>70</v>
      </c>
      <c r="D357" s="14" t="n">
        <v>42.95</v>
      </c>
    </row>
    <row r="358" customFormat="false" ht="15" hidden="false" customHeight="false" outlineLevel="0" collapsed="false">
      <c r="A358" s="4" t="n">
        <v>40798</v>
      </c>
      <c r="B358" s="0" t="s">
        <v>73</v>
      </c>
      <c r="C358" s="0" t="s">
        <v>74</v>
      </c>
      <c r="D358" s="14" t="n">
        <v>273.7</v>
      </c>
    </row>
    <row r="359" customFormat="false" ht="15" hidden="false" customHeight="false" outlineLevel="0" collapsed="false">
      <c r="A359" s="4" t="n">
        <v>40798</v>
      </c>
      <c r="B359" s="0" t="s">
        <v>75</v>
      </c>
      <c r="C359" s="0" t="s">
        <v>76</v>
      </c>
      <c r="D359" s="14" t="n">
        <v>182.98</v>
      </c>
    </row>
    <row r="360" customFormat="false" ht="15" hidden="false" customHeight="false" outlineLevel="0" collapsed="false">
      <c r="A360" s="4" t="n">
        <v>40798</v>
      </c>
      <c r="B360" s="0" t="s">
        <v>77</v>
      </c>
      <c r="C360" s="0" t="s">
        <v>78</v>
      </c>
      <c r="D360" s="14" t="n">
        <v>473.34</v>
      </c>
    </row>
    <row r="361" customFormat="false" ht="15" hidden="false" customHeight="false" outlineLevel="0" collapsed="false">
      <c r="A361" s="4" t="n">
        <v>40798</v>
      </c>
      <c r="B361" s="0" t="s">
        <v>79</v>
      </c>
      <c r="C361" s="0" t="s">
        <v>80</v>
      </c>
      <c r="D361" s="14" t="n">
        <v>1259.13</v>
      </c>
    </row>
    <row r="362" customFormat="false" ht="15" hidden="false" customHeight="false" outlineLevel="0" collapsed="false">
      <c r="A362" s="4" t="n">
        <v>40798</v>
      </c>
      <c r="B362" s="0" t="s">
        <v>81</v>
      </c>
      <c r="C362" s="0" t="s">
        <v>82</v>
      </c>
      <c r="D362" s="14" t="n">
        <v>275.27</v>
      </c>
    </row>
    <row r="363" customFormat="false" ht="15" hidden="false" customHeight="false" outlineLevel="0" collapsed="false">
      <c r="A363" s="4" t="n">
        <v>40798</v>
      </c>
      <c r="B363" s="0" t="s">
        <v>83</v>
      </c>
      <c r="C363" s="0" t="s">
        <v>84</v>
      </c>
      <c r="D363" s="14" t="n">
        <v>354.59</v>
      </c>
    </row>
    <row r="364" customFormat="false" ht="15" hidden="false" customHeight="false" outlineLevel="0" collapsed="false">
      <c r="A364" s="4" t="n">
        <v>40798</v>
      </c>
      <c r="B364" s="0" t="s">
        <v>85</v>
      </c>
      <c r="C364" s="0" t="s">
        <v>86</v>
      </c>
      <c r="D364" s="14" t="n">
        <v>370.46</v>
      </c>
    </row>
    <row r="365" customFormat="false" ht="15" hidden="false" customHeight="false" outlineLevel="0" collapsed="false">
      <c r="A365" s="4" t="n">
        <v>40798</v>
      </c>
      <c r="B365" s="0" t="s">
        <v>87</v>
      </c>
      <c r="C365" s="0" t="s">
        <v>88</v>
      </c>
      <c r="D365" s="14" t="n">
        <v>527.85</v>
      </c>
    </row>
    <row r="366" customFormat="false" ht="15" hidden="false" customHeight="false" outlineLevel="0" collapsed="false">
      <c r="A366" s="4" t="n">
        <v>40798</v>
      </c>
      <c r="B366" s="0" t="s">
        <v>89</v>
      </c>
      <c r="C366" s="0" t="s">
        <v>90</v>
      </c>
      <c r="D366" s="14" t="n">
        <v>262.39</v>
      </c>
    </row>
    <row r="367" customFormat="false" ht="15" hidden="false" customHeight="false" outlineLevel="0" collapsed="false">
      <c r="A367" s="4" t="n">
        <v>40798</v>
      </c>
      <c r="B367" s="0" t="s">
        <v>91</v>
      </c>
      <c r="C367" s="0" t="s">
        <v>92</v>
      </c>
      <c r="D367" s="14" t="n">
        <v>579.4</v>
      </c>
    </row>
    <row r="368" customFormat="false" ht="15" hidden="false" customHeight="false" outlineLevel="0" collapsed="false">
      <c r="A368" s="4" t="n">
        <v>40798</v>
      </c>
      <c r="B368" s="0" t="s">
        <v>93</v>
      </c>
      <c r="C368" s="0" t="s">
        <v>94</v>
      </c>
      <c r="D368" s="14" t="n">
        <v>465.51</v>
      </c>
    </row>
    <row r="369" customFormat="false" ht="15" hidden="false" customHeight="false" outlineLevel="0" collapsed="false">
      <c r="A369" s="4" t="n">
        <v>40798</v>
      </c>
      <c r="B369" s="0" t="s">
        <v>95</v>
      </c>
      <c r="C369" s="0" t="s">
        <v>96</v>
      </c>
      <c r="D369" s="14" t="n">
        <v>71.55</v>
      </c>
    </row>
    <row r="370" customFormat="false" ht="15" hidden="false" customHeight="false" outlineLevel="0" collapsed="false">
      <c r="A370" s="4" t="n">
        <v>40798</v>
      </c>
      <c r="B370" s="0" t="s">
        <v>97</v>
      </c>
      <c r="C370" s="0" t="s">
        <v>98</v>
      </c>
      <c r="D370" s="14" t="n">
        <v>31.8</v>
      </c>
    </row>
    <row r="371" customFormat="false" ht="15" hidden="false" customHeight="false" outlineLevel="0" collapsed="false">
      <c r="A371" s="4" t="n">
        <v>40798</v>
      </c>
      <c r="B371" s="0" t="s">
        <v>99</v>
      </c>
      <c r="C371" s="0" t="s">
        <v>100</v>
      </c>
      <c r="D371" s="14" t="n">
        <v>243.52</v>
      </c>
    </row>
    <row r="372" customFormat="false" ht="15" hidden="false" customHeight="false" outlineLevel="0" collapsed="false">
      <c r="A372" s="4" t="n">
        <v>40798</v>
      </c>
      <c r="B372" s="0" t="s">
        <v>101</v>
      </c>
      <c r="C372" s="0" t="s">
        <v>102</v>
      </c>
      <c r="D372" s="14" t="n">
        <v>82.38</v>
      </c>
    </row>
    <row r="373" customFormat="false" ht="15" hidden="false" customHeight="false" outlineLevel="0" collapsed="false">
      <c r="A373" s="4" t="n">
        <v>40798</v>
      </c>
      <c r="B373" s="0" t="s">
        <v>103</v>
      </c>
      <c r="C373" s="0" t="s">
        <v>104</v>
      </c>
      <c r="D373" s="14" t="n">
        <v>117.22</v>
      </c>
    </row>
    <row r="374" customFormat="false" ht="15" hidden="false" customHeight="false" outlineLevel="0" collapsed="false">
      <c r="A374" s="4" t="n">
        <v>40798</v>
      </c>
      <c r="B374" s="0" t="s">
        <v>105</v>
      </c>
      <c r="C374" s="0" t="s">
        <v>106</v>
      </c>
      <c r="D374" s="14" t="n">
        <v>86.63</v>
      </c>
    </row>
    <row r="375" customFormat="false" ht="15" hidden="false" customHeight="false" outlineLevel="0" collapsed="false">
      <c r="A375" s="4" t="n">
        <v>40798</v>
      </c>
      <c r="B375" s="0" t="s">
        <v>107</v>
      </c>
      <c r="C375" s="0" t="s">
        <v>108</v>
      </c>
      <c r="D375" s="14" t="n">
        <v>17.46</v>
      </c>
    </row>
    <row r="376" customFormat="false" ht="15" hidden="false" customHeight="false" outlineLevel="0" collapsed="false">
      <c r="A376" s="4" t="n">
        <v>40798</v>
      </c>
      <c r="B376" s="0" t="s">
        <v>109</v>
      </c>
      <c r="C376" s="0" t="s">
        <v>110</v>
      </c>
      <c r="D376" s="14" t="n">
        <v>8.85</v>
      </c>
    </row>
    <row r="377" customFormat="false" ht="15" hidden="false" customHeight="false" outlineLevel="0" collapsed="false">
      <c r="A377" s="4" t="n">
        <v>40798</v>
      </c>
      <c r="B377" s="0" t="s">
        <v>111</v>
      </c>
      <c r="C377" s="0" t="s">
        <v>112</v>
      </c>
      <c r="D377" s="14" t="n">
        <v>22.95</v>
      </c>
    </row>
    <row r="378" customFormat="false" ht="15" hidden="false" customHeight="false" outlineLevel="0" collapsed="false">
      <c r="A378" s="4" t="n">
        <v>40798</v>
      </c>
      <c r="B378" s="0" t="s">
        <v>115</v>
      </c>
      <c r="C378" s="0" t="s">
        <v>116</v>
      </c>
      <c r="D378" s="14" t="n">
        <v>61.38</v>
      </c>
    </row>
    <row r="379" customFormat="false" ht="15" hidden="false" customHeight="false" outlineLevel="0" collapsed="false">
      <c r="A379" s="4" t="n">
        <v>40798</v>
      </c>
      <c r="B379" s="0" t="s">
        <v>117</v>
      </c>
      <c r="C379" s="0" t="s">
        <v>118</v>
      </c>
      <c r="D379" s="14" t="n">
        <v>27.5</v>
      </c>
    </row>
    <row r="380" customFormat="false" ht="15" hidden="false" customHeight="false" outlineLevel="0" collapsed="false">
      <c r="A380" s="4" t="n">
        <v>40798</v>
      </c>
      <c r="B380" s="0" t="s">
        <v>119</v>
      </c>
      <c r="C380" s="0" t="s">
        <v>120</v>
      </c>
      <c r="D380" s="14" t="n">
        <v>733.22</v>
      </c>
    </row>
    <row r="381" customFormat="false" ht="15" hidden="false" customHeight="false" outlineLevel="0" collapsed="false">
      <c r="A381" s="4" t="n">
        <v>40798</v>
      </c>
      <c r="B381" s="0" t="s">
        <v>121</v>
      </c>
      <c r="C381" s="0" t="s">
        <v>122</v>
      </c>
      <c r="D381" s="14" t="n">
        <v>69.17</v>
      </c>
    </row>
    <row r="382" customFormat="false" ht="15" hidden="false" customHeight="false" outlineLevel="0" collapsed="false">
      <c r="A382" s="4" t="n">
        <v>40798</v>
      </c>
      <c r="B382" s="0" t="s">
        <v>123</v>
      </c>
      <c r="C382" s="0" t="s">
        <v>124</v>
      </c>
      <c r="D382" s="14" t="n">
        <v>43.94</v>
      </c>
    </row>
    <row r="383" customFormat="false" ht="15" hidden="false" customHeight="false" outlineLevel="0" collapsed="false">
      <c r="A383" s="4" t="n">
        <v>40798</v>
      </c>
      <c r="B383" s="0" t="s">
        <v>125</v>
      </c>
      <c r="C383" s="0" t="s">
        <v>126</v>
      </c>
      <c r="D383" s="14" t="n">
        <v>513.8</v>
      </c>
    </row>
    <row r="384" customFormat="false" ht="15" hidden="false" customHeight="false" outlineLevel="0" collapsed="false">
      <c r="A384" s="4" t="n">
        <v>40798</v>
      </c>
      <c r="B384" s="0" t="s">
        <v>127</v>
      </c>
      <c r="C384" s="0" t="s">
        <v>128</v>
      </c>
      <c r="D384" s="14" t="n">
        <v>50.7</v>
      </c>
    </row>
    <row r="385" customFormat="false" ht="15" hidden="false" customHeight="false" outlineLevel="0" collapsed="false">
      <c r="A385" s="4" t="n">
        <v>40798</v>
      </c>
      <c r="B385" s="0" t="s">
        <v>129</v>
      </c>
      <c r="C385" s="0" t="s">
        <v>130</v>
      </c>
      <c r="D385" s="14" t="n">
        <v>147.65</v>
      </c>
    </row>
    <row r="386" customFormat="false" ht="15" hidden="false" customHeight="false" outlineLevel="0" collapsed="false">
      <c r="A386" s="4" t="n">
        <v>40798</v>
      </c>
      <c r="B386" s="0" t="s">
        <v>131</v>
      </c>
      <c r="C386" s="0" t="s">
        <v>132</v>
      </c>
      <c r="D386" s="14" t="n">
        <v>405.56</v>
      </c>
    </row>
    <row r="387" customFormat="false" ht="15" hidden="false" customHeight="false" outlineLevel="0" collapsed="false">
      <c r="A387" s="4" t="n">
        <v>40798</v>
      </c>
      <c r="B387" s="0" t="s">
        <v>133</v>
      </c>
      <c r="C387" s="0" t="s">
        <v>134</v>
      </c>
      <c r="D387" s="14" t="n">
        <v>954.53</v>
      </c>
    </row>
    <row r="388" customFormat="false" ht="15" hidden="false" customHeight="false" outlineLevel="0" collapsed="false">
      <c r="A388" s="4" t="n">
        <v>40798</v>
      </c>
      <c r="B388" s="0" t="s">
        <v>135</v>
      </c>
      <c r="C388" s="0" t="s">
        <v>136</v>
      </c>
      <c r="D388" s="14" t="n">
        <v>33.15</v>
      </c>
    </row>
    <row r="389" customFormat="false" ht="15" hidden="false" customHeight="false" outlineLevel="0" collapsed="false">
      <c r="A389" s="4" t="n">
        <v>40798</v>
      </c>
      <c r="B389" s="0" t="s">
        <v>137</v>
      </c>
      <c r="C389" s="0" t="s">
        <v>138</v>
      </c>
      <c r="D389" s="14" t="n">
        <v>468.76</v>
      </c>
    </row>
    <row r="390" customFormat="false" ht="15" hidden="false" customHeight="false" outlineLevel="0" collapsed="false">
      <c r="A390" s="4" t="n">
        <v>40798</v>
      </c>
      <c r="B390" s="0" t="s">
        <v>139</v>
      </c>
      <c r="C390" s="0" t="s">
        <v>140</v>
      </c>
      <c r="D390" s="14" t="n">
        <v>56.23</v>
      </c>
    </row>
    <row r="391" customFormat="false" ht="15" hidden="false" customHeight="false" outlineLevel="0" collapsed="false">
      <c r="A391" s="4" t="n">
        <v>40798</v>
      </c>
      <c r="B391" s="0" t="s">
        <v>141</v>
      </c>
      <c r="C391" s="0" t="s">
        <v>142</v>
      </c>
      <c r="D391" s="14" t="n">
        <v>102.17</v>
      </c>
    </row>
    <row r="392" customFormat="false" ht="15" hidden="false" customHeight="false" outlineLevel="0" collapsed="false">
      <c r="A392" s="4" t="n">
        <v>40798</v>
      </c>
      <c r="B392" s="0" t="s">
        <v>143</v>
      </c>
      <c r="C392" s="0" t="s">
        <v>144</v>
      </c>
      <c r="D392" s="14" t="n">
        <v>310.69</v>
      </c>
    </row>
    <row r="393" customFormat="false" ht="15" hidden="false" customHeight="false" outlineLevel="0" collapsed="false">
      <c r="A393" s="4" t="n">
        <v>40798</v>
      </c>
      <c r="B393" s="0" t="s">
        <v>145</v>
      </c>
      <c r="C393" s="0" t="s">
        <v>146</v>
      </c>
      <c r="D393" s="14" t="n">
        <v>370.99</v>
      </c>
    </row>
    <row r="394" customFormat="false" ht="15" hidden="false" customHeight="false" outlineLevel="0" collapsed="false">
      <c r="A394" s="4" t="n">
        <v>40798</v>
      </c>
      <c r="B394" s="0" t="s">
        <v>147</v>
      </c>
      <c r="C394" s="0" t="s">
        <v>148</v>
      </c>
      <c r="D394" s="14" t="n">
        <v>309.84</v>
      </c>
    </row>
    <row r="395" customFormat="false" ht="15" hidden="false" customHeight="false" outlineLevel="0" collapsed="false">
      <c r="A395" s="4" t="n">
        <v>40798</v>
      </c>
      <c r="B395" s="0" t="s">
        <v>149</v>
      </c>
      <c r="C395" s="0" t="s">
        <v>150</v>
      </c>
      <c r="D395" s="14" t="n">
        <v>96.28</v>
      </c>
    </row>
    <row r="396" customFormat="false" ht="15" hidden="false" customHeight="false" outlineLevel="0" collapsed="false">
      <c r="A396" s="4" t="n">
        <v>40798</v>
      </c>
      <c r="B396" s="0" t="s">
        <v>151</v>
      </c>
      <c r="C396" s="0" t="s">
        <v>152</v>
      </c>
      <c r="D396" s="14" t="n">
        <v>571.35</v>
      </c>
    </row>
    <row r="397" customFormat="false" ht="15" hidden="false" customHeight="false" outlineLevel="0" collapsed="false">
      <c r="A397" s="4" t="n">
        <v>40798</v>
      </c>
      <c r="B397" s="0" t="s">
        <v>153</v>
      </c>
      <c r="C397" s="0" t="s">
        <v>154</v>
      </c>
      <c r="D397" s="14" t="n">
        <v>1204.08</v>
      </c>
    </row>
    <row r="398" customFormat="false" ht="15" hidden="false" customHeight="false" outlineLevel="0" collapsed="false">
      <c r="A398" s="4" t="n">
        <v>40798</v>
      </c>
      <c r="B398" s="0" t="s">
        <v>155</v>
      </c>
      <c r="C398" s="0" t="s">
        <v>156</v>
      </c>
      <c r="D398" s="14" t="n">
        <v>876.05</v>
      </c>
    </row>
    <row r="399" customFormat="false" ht="15" hidden="false" customHeight="false" outlineLevel="0" collapsed="false">
      <c r="A399" s="4" t="n">
        <v>40798</v>
      </c>
      <c r="B399" s="0" t="s">
        <v>157</v>
      </c>
      <c r="C399" s="0" t="s">
        <v>158</v>
      </c>
      <c r="D399" s="14" t="n">
        <v>48.45</v>
      </c>
    </row>
    <row r="400" customFormat="false" ht="15" hidden="false" customHeight="false" outlineLevel="0" collapsed="false">
      <c r="A400" s="4" t="n">
        <v>40798</v>
      </c>
      <c r="B400" s="0" t="s">
        <v>159</v>
      </c>
      <c r="C400" s="0" t="s">
        <v>160</v>
      </c>
      <c r="D400" s="14" t="n">
        <v>28.05</v>
      </c>
    </row>
    <row r="401" customFormat="false" ht="15" hidden="false" customHeight="false" outlineLevel="0" collapsed="false">
      <c r="A401" s="4" t="n">
        <v>40798</v>
      </c>
      <c r="B401" s="0" t="s">
        <v>161</v>
      </c>
      <c r="C401" s="0" t="s">
        <v>162</v>
      </c>
      <c r="D401" s="14" t="n">
        <v>68.75</v>
      </c>
    </row>
    <row r="402" customFormat="false" ht="15" hidden="false" customHeight="false" outlineLevel="0" collapsed="false">
      <c r="A402" s="4" t="n">
        <v>40798</v>
      </c>
      <c r="B402" s="0" t="s">
        <v>163</v>
      </c>
      <c r="C402" s="0" t="s">
        <v>164</v>
      </c>
      <c r="D402" s="14" t="n">
        <v>59.7</v>
      </c>
    </row>
    <row r="403" customFormat="false" ht="15" hidden="false" customHeight="false" outlineLevel="0" collapsed="false">
      <c r="A403" s="4" t="n">
        <v>40798</v>
      </c>
      <c r="B403" s="0" t="s">
        <v>165</v>
      </c>
      <c r="C403" s="0" t="s">
        <v>166</v>
      </c>
      <c r="D403" s="14" t="n">
        <v>339.18</v>
      </c>
    </row>
    <row r="404" customFormat="false" ht="15" hidden="false" customHeight="false" outlineLevel="0" collapsed="false">
      <c r="A404" s="4" t="n">
        <v>40798</v>
      </c>
      <c r="B404" s="0" t="s">
        <v>167</v>
      </c>
      <c r="C404" s="0" t="s">
        <v>168</v>
      </c>
      <c r="D404" s="14" t="n">
        <v>352.89</v>
      </c>
    </row>
    <row r="405" customFormat="false" ht="15" hidden="false" customHeight="false" outlineLevel="0" collapsed="false">
      <c r="A405" s="4" t="n">
        <v>40798</v>
      </c>
      <c r="B405" s="0" t="s">
        <v>169</v>
      </c>
      <c r="C405" s="0" t="s">
        <v>170</v>
      </c>
      <c r="D405" s="14" t="n">
        <v>156.17</v>
      </c>
    </row>
    <row r="406" customFormat="false" ht="15" hidden="false" customHeight="false" outlineLevel="0" collapsed="false">
      <c r="A406" s="4" t="n">
        <v>40798</v>
      </c>
      <c r="B406" s="0" t="s">
        <v>171</v>
      </c>
      <c r="C406" s="0" t="s">
        <v>172</v>
      </c>
      <c r="D406" s="14" t="n">
        <v>210.31</v>
      </c>
    </row>
    <row r="407" customFormat="false" ht="15" hidden="false" customHeight="false" outlineLevel="0" collapsed="false">
      <c r="A407" s="4" t="n">
        <v>40798</v>
      </c>
      <c r="B407" s="0" t="s">
        <v>173</v>
      </c>
      <c r="C407" s="0" t="s">
        <v>174</v>
      </c>
      <c r="D407" s="14" t="n">
        <v>194.94</v>
      </c>
    </row>
    <row r="408" customFormat="false" ht="15" hidden="false" customHeight="false" outlineLevel="0" collapsed="false">
      <c r="A408" s="4" t="n">
        <v>40798</v>
      </c>
      <c r="B408" s="0" t="s">
        <v>175</v>
      </c>
      <c r="C408" s="0" t="s">
        <v>176</v>
      </c>
      <c r="D408" s="14" t="n">
        <v>68.67</v>
      </c>
    </row>
    <row r="409" customFormat="false" ht="15" hidden="false" customHeight="false" outlineLevel="0" collapsed="false">
      <c r="A409" s="4" t="n">
        <v>40798</v>
      </c>
      <c r="B409" s="0" t="s">
        <v>177</v>
      </c>
      <c r="C409" s="0" t="s">
        <v>178</v>
      </c>
      <c r="D409" s="14" t="n">
        <v>313.23</v>
      </c>
    </row>
    <row r="410" customFormat="false" ht="15" hidden="false" customHeight="false" outlineLevel="0" collapsed="false">
      <c r="A410" s="4" t="n">
        <v>40798</v>
      </c>
      <c r="B410" s="0" t="s">
        <v>179</v>
      </c>
      <c r="C410" s="0" t="s">
        <v>180</v>
      </c>
      <c r="D410" s="14" t="n">
        <v>38.35</v>
      </c>
    </row>
    <row r="411" customFormat="false" ht="15" hidden="false" customHeight="false" outlineLevel="0" collapsed="false">
      <c r="A411" s="4" t="n">
        <v>40798</v>
      </c>
      <c r="B411" s="0" t="s">
        <v>181</v>
      </c>
      <c r="C411" s="0" t="s">
        <v>182</v>
      </c>
      <c r="D411" s="14" t="n">
        <v>28.03</v>
      </c>
    </row>
    <row r="412" customFormat="false" ht="15" hidden="false" customHeight="false" outlineLevel="0" collapsed="false">
      <c r="A412" s="4" t="n">
        <v>40798</v>
      </c>
      <c r="B412" s="0" t="s">
        <v>183</v>
      </c>
      <c r="C412" s="0" t="s">
        <v>184</v>
      </c>
      <c r="D412" s="14" t="n">
        <v>-2.5</v>
      </c>
    </row>
    <row r="413" customFormat="false" ht="15" hidden="false" customHeight="false" outlineLevel="0" collapsed="false">
      <c r="A413" s="4" t="n">
        <v>40798</v>
      </c>
      <c r="B413" s="0" t="s">
        <v>185</v>
      </c>
      <c r="C413" s="0" t="s">
        <v>186</v>
      </c>
      <c r="D413" s="14" t="n">
        <v>6.59</v>
      </c>
    </row>
    <row r="414" customFormat="false" ht="15" hidden="false" customHeight="false" outlineLevel="0" collapsed="false">
      <c r="A414" s="4" t="n">
        <v>40798</v>
      </c>
      <c r="B414" s="0" t="s">
        <v>187</v>
      </c>
      <c r="C414" s="0" t="s">
        <v>188</v>
      </c>
      <c r="D414" s="14" t="n">
        <v>9.88</v>
      </c>
    </row>
    <row r="415" customFormat="false" ht="15" hidden="false" customHeight="false" outlineLevel="0" collapsed="false">
      <c r="A415" s="4" t="n">
        <v>40798</v>
      </c>
      <c r="B415" s="0" t="s">
        <v>189</v>
      </c>
      <c r="C415" s="0" t="s">
        <v>190</v>
      </c>
      <c r="D415" s="14" t="n">
        <v>3.3</v>
      </c>
    </row>
    <row r="416" customFormat="false" ht="15" hidden="false" customHeight="false" outlineLevel="0" collapsed="false">
      <c r="A416" s="4" t="n">
        <v>40798</v>
      </c>
      <c r="B416" s="0" t="s">
        <v>191</v>
      </c>
      <c r="C416" s="0" t="s">
        <v>192</v>
      </c>
      <c r="D416" s="14" t="n">
        <v>202.46</v>
      </c>
    </row>
    <row r="417" customFormat="false" ht="15" hidden="false" customHeight="false" outlineLevel="0" collapsed="false">
      <c r="A417" s="4" t="n">
        <v>40798</v>
      </c>
      <c r="B417" s="0" t="s">
        <v>193</v>
      </c>
      <c r="C417" s="0" t="s">
        <v>194</v>
      </c>
      <c r="D417" s="14" t="n">
        <v>137.22</v>
      </c>
    </row>
    <row r="418" customFormat="false" ht="15" hidden="false" customHeight="false" outlineLevel="0" collapsed="false">
      <c r="A418" s="4" t="n">
        <v>40798</v>
      </c>
      <c r="B418" s="0" t="s">
        <v>195</v>
      </c>
      <c r="C418" s="0" t="s">
        <v>196</v>
      </c>
      <c r="D418" s="14" t="n">
        <v>90.91</v>
      </c>
    </row>
    <row r="419" customFormat="false" ht="15" hidden="false" customHeight="false" outlineLevel="0" collapsed="false">
      <c r="A419" s="4" t="n">
        <v>40798</v>
      </c>
      <c r="B419" s="0" t="s">
        <v>197</v>
      </c>
      <c r="C419" s="0" t="s">
        <v>198</v>
      </c>
      <c r="D419" s="14" t="n">
        <v>66.66</v>
      </c>
    </row>
    <row r="420" customFormat="false" ht="15" hidden="false" customHeight="false" outlineLevel="0" collapsed="false">
      <c r="A420" s="4" t="n">
        <v>40798</v>
      </c>
      <c r="B420" s="0" t="s">
        <v>199</v>
      </c>
      <c r="C420" s="0" t="s">
        <v>200</v>
      </c>
      <c r="D420" s="14" t="n">
        <v>52.36</v>
      </c>
    </row>
    <row r="421" customFormat="false" ht="15" hidden="false" customHeight="false" outlineLevel="0" collapsed="false">
      <c r="A421" s="4" t="n">
        <v>40798</v>
      </c>
      <c r="B421" s="0" t="s">
        <v>201</v>
      </c>
      <c r="C421" s="0" t="s">
        <v>202</v>
      </c>
      <c r="D421" s="14" t="n">
        <v>127.42</v>
      </c>
    </row>
    <row r="422" customFormat="false" ht="15" hidden="false" customHeight="false" outlineLevel="0" collapsed="false">
      <c r="A422" s="4" t="n">
        <v>40798</v>
      </c>
      <c r="B422" s="0" t="s">
        <v>203</v>
      </c>
      <c r="C422" s="0" t="s">
        <v>204</v>
      </c>
      <c r="D422" s="14" t="n">
        <v>202.42</v>
      </c>
    </row>
    <row r="423" customFormat="false" ht="15" hidden="false" customHeight="false" outlineLevel="0" collapsed="false">
      <c r="A423" s="4" t="n">
        <v>40798</v>
      </c>
      <c r="B423" s="0" t="s">
        <v>205</v>
      </c>
      <c r="C423" s="0" t="s">
        <v>206</v>
      </c>
      <c r="D423" s="14" t="n">
        <v>387.38</v>
      </c>
    </row>
    <row r="424" customFormat="false" ht="15" hidden="false" customHeight="false" outlineLevel="0" collapsed="false">
      <c r="A424" s="4" t="n">
        <v>40798</v>
      </c>
      <c r="B424" s="0" t="s">
        <v>207</v>
      </c>
      <c r="C424" s="0" t="s">
        <v>208</v>
      </c>
      <c r="D424" s="14" t="n">
        <v>456.76</v>
      </c>
    </row>
    <row r="425" customFormat="false" ht="15" hidden="false" customHeight="false" outlineLevel="0" collapsed="false">
      <c r="A425" s="4" t="n">
        <v>40798</v>
      </c>
      <c r="B425" s="0" t="s">
        <v>209</v>
      </c>
      <c r="C425" s="0" t="s">
        <v>210</v>
      </c>
      <c r="D425" s="14" t="n">
        <v>166.34</v>
      </c>
    </row>
    <row r="426" customFormat="false" ht="15" hidden="false" customHeight="false" outlineLevel="0" collapsed="false">
      <c r="A426" s="4" t="n">
        <v>40798</v>
      </c>
      <c r="B426" s="0" t="s">
        <v>211</v>
      </c>
      <c r="C426" s="0" t="s">
        <v>212</v>
      </c>
      <c r="D426" s="14" t="n">
        <v>532.83</v>
      </c>
    </row>
    <row r="427" customFormat="false" ht="15" hidden="false" customHeight="false" outlineLevel="0" collapsed="false">
      <c r="A427" s="4" t="n">
        <v>40798</v>
      </c>
      <c r="B427" s="0" t="s">
        <v>213</v>
      </c>
      <c r="C427" s="0" t="s">
        <v>214</v>
      </c>
      <c r="D427" s="14" t="n">
        <v>755.44</v>
      </c>
    </row>
    <row r="428" customFormat="false" ht="15" hidden="false" customHeight="false" outlineLevel="0" collapsed="false">
      <c r="A428" s="4" t="n">
        <v>40798</v>
      </c>
      <c r="B428" s="0" t="s">
        <v>215</v>
      </c>
      <c r="C428" s="0" t="s">
        <v>216</v>
      </c>
      <c r="D428" s="14" t="n">
        <v>240.65</v>
      </c>
    </row>
    <row r="429" customFormat="false" ht="15" hidden="false" customHeight="false" outlineLevel="0" collapsed="false">
      <c r="A429" s="4" t="n">
        <v>40798</v>
      </c>
      <c r="B429" s="0" t="s">
        <v>217</v>
      </c>
      <c r="C429" s="0" t="s">
        <v>218</v>
      </c>
      <c r="D429" s="14" t="n">
        <v>119.45</v>
      </c>
    </row>
    <row r="430" customFormat="false" ht="15" hidden="false" customHeight="false" outlineLevel="0" collapsed="false">
      <c r="A430" s="4" t="n">
        <v>40798</v>
      </c>
      <c r="B430" s="0" t="s">
        <v>219</v>
      </c>
      <c r="C430" s="0" t="s">
        <v>220</v>
      </c>
      <c r="D430" s="14" t="n">
        <v>381.85</v>
      </c>
    </row>
    <row r="431" customFormat="false" ht="15" hidden="false" customHeight="false" outlineLevel="0" collapsed="false">
      <c r="A431" s="4" t="n">
        <v>40798</v>
      </c>
      <c r="B431" s="0" t="s">
        <v>221</v>
      </c>
      <c r="C431" s="0" t="s">
        <v>222</v>
      </c>
      <c r="D431" s="14" t="n">
        <v>162.25</v>
      </c>
    </row>
    <row r="432" customFormat="false" ht="15" hidden="false" customHeight="false" outlineLevel="0" collapsed="false">
      <c r="A432" s="4" t="n">
        <v>40798</v>
      </c>
      <c r="B432" s="0" t="s">
        <v>223</v>
      </c>
      <c r="C432" s="0" t="s">
        <v>224</v>
      </c>
      <c r="D432" s="14" t="n">
        <v>1711.73</v>
      </c>
    </row>
    <row r="433" customFormat="false" ht="15" hidden="false" customHeight="false" outlineLevel="0" collapsed="false">
      <c r="A433" s="4" t="n">
        <v>40798</v>
      </c>
      <c r="B433" s="0" t="s">
        <v>227</v>
      </c>
      <c r="C433" s="0" t="s">
        <v>228</v>
      </c>
      <c r="D433" s="14" t="n">
        <v>503.56</v>
      </c>
    </row>
    <row r="434" customFormat="false" ht="15" hidden="false" customHeight="false" outlineLevel="0" collapsed="false">
      <c r="A434" s="4" t="n">
        <v>40798</v>
      </c>
      <c r="B434" s="0" t="s">
        <v>229</v>
      </c>
      <c r="C434" s="0" t="s">
        <v>230</v>
      </c>
      <c r="D434" s="14" t="n">
        <v>861.53</v>
      </c>
    </row>
    <row r="435" customFormat="false" ht="15" hidden="false" customHeight="false" outlineLevel="0" collapsed="false">
      <c r="A435" s="4" t="n">
        <v>40798</v>
      </c>
      <c r="B435" s="0" t="s">
        <v>231</v>
      </c>
      <c r="C435" s="0" t="s">
        <v>232</v>
      </c>
      <c r="D435" s="14" t="n">
        <v>796.25</v>
      </c>
    </row>
    <row r="436" customFormat="false" ht="15" hidden="false" customHeight="false" outlineLevel="0" collapsed="false">
      <c r="A436" s="4" t="n">
        <v>40798</v>
      </c>
      <c r="B436" s="0" t="s">
        <v>233</v>
      </c>
      <c r="C436" s="0" t="s">
        <v>234</v>
      </c>
      <c r="D436" s="14" t="n">
        <v>1170.8</v>
      </c>
    </row>
    <row r="437" customFormat="false" ht="15" hidden="false" customHeight="false" outlineLevel="0" collapsed="false">
      <c r="A437" s="4" t="n">
        <v>40798</v>
      </c>
      <c r="B437" s="0" t="s">
        <v>235</v>
      </c>
      <c r="C437" s="0" t="s">
        <v>236</v>
      </c>
      <c r="D437" s="14" t="n">
        <v>8.74</v>
      </c>
    </row>
    <row r="438" customFormat="false" ht="15" hidden="false" customHeight="false" outlineLevel="0" collapsed="false">
      <c r="A438" s="4" t="n">
        <v>40798</v>
      </c>
      <c r="B438" s="0" t="s">
        <v>237</v>
      </c>
      <c r="C438" s="0" t="s">
        <v>238</v>
      </c>
      <c r="D438" s="14" t="n">
        <v>10.2</v>
      </c>
    </row>
    <row r="439" customFormat="false" ht="15" hidden="false" customHeight="false" outlineLevel="0" collapsed="false">
      <c r="A439" s="4" t="n">
        <v>40798</v>
      </c>
      <c r="B439" s="0" t="s">
        <v>239</v>
      </c>
      <c r="C439" s="0" t="s">
        <v>240</v>
      </c>
      <c r="D439" s="14" t="n">
        <v>563.4</v>
      </c>
    </row>
    <row r="440" customFormat="false" ht="15" hidden="false" customHeight="false" outlineLevel="0" collapsed="false">
      <c r="A440" s="4" t="n">
        <v>40798</v>
      </c>
      <c r="B440" s="0" t="s">
        <v>241</v>
      </c>
      <c r="C440" s="0" t="s">
        <v>242</v>
      </c>
      <c r="D440" s="14" t="n">
        <v>160.18</v>
      </c>
    </row>
    <row r="441" customFormat="false" ht="15" hidden="false" customHeight="false" outlineLevel="0" collapsed="false">
      <c r="A441" s="4" t="n">
        <v>40798</v>
      </c>
      <c r="B441" s="0" t="s">
        <v>243</v>
      </c>
      <c r="C441" s="0" t="s">
        <v>244</v>
      </c>
      <c r="D441" s="14" t="n">
        <v>134.33</v>
      </c>
    </row>
    <row r="442" customFormat="false" ht="15" hidden="false" customHeight="false" outlineLevel="0" collapsed="false">
      <c r="A442" s="4" t="n">
        <v>40798</v>
      </c>
      <c r="B442" s="0" t="s">
        <v>245</v>
      </c>
      <c r="C442" s="0" t="s">
        <v>246</v>
      </c>
      <c r="D442" s="14" t="n">
        <v>234.9</v>
      </c>
    </row>
    <row r="443" customFormat="false" ht="15" hidden="false" customHeight="false" outlineLevel="0" collapsed="false">
      <c r="A443" s="4" t="n">
        <v>40798</v>
      </c>
      <c r="B443" s="0" t="s">
        <v>247</v>
      </c>
      <c r="C443" s="0" t="s">
        <v>248</v>
      </c>
      <c r="D443" s="14" t="n">
        <v>255.99</v>
      </c>
    </row>
    <row r="444" customFormat="false" ht="15" hidden="false" customHeight="false" outlineLevel="0" collapsed="false">
      <c r="A444" s="4" t="n">
        <v>40798</v>
      </c>
      <c r="B444" s="0" t="s">
        <v>249</v>
      </c>
      <c r="C444" s="0" t="s">
        <v>250</v>
      </c>
      <c r="D444" s="14" t="n">
        <v>163.85</v>
      </c>
    </row>
    <row r="445" customFormat="false" ht="15" hidden="false" customHeight="false" outlineLevel="0" collapsed="false">
      <c r="A445" s="4" t="n">
        <v>40798</v>
      </c>
      <c r="B445" s="0" t="s">
        <v>251</v>
      </c>
      <c r="C445" s="0" t="s">
        <v>252</v>
      </c>
      <c r="D445" s="14" t="n">
        <v>212.6</v>
      </c>
    </row>
    <row r="446" customFormat="false" ht="15" hidden="false" customHeight="false" outlineLevel="0" collapsed="false">
      <c r="A446" s="4" t="n">
        <v>40798</v>
      </c>
      <c r="B446" s="0" t="s">
        <v>253</v>
      </c>
      <c r="C446" s="0" t="s">
        <v>254</v>
      </c>
      <c r="D446" s="14" t="n">
        <v>236</v>
      </c>
    </row>
    <row r="447" customFormat="false" ht="15" hidden="false" customHeight="false" outlineLevel="0" collapsed="false">
      <c r="A447" s="4" t="n">
        <v>40798</v>
      </c>
      <c r="B447" s="0" t="s">
        <v>255</v>
      </c>
      <c r="C447" s="0" t="s">
        <v>256</v>
      </c>
      <c r="D447" s="14" t="n">
        <v>222.33</v>
      </c>
    </row>
    <row r="448" customFormat="false" ht="15" hidden="false" customHeight="false" outlineLevel="0" collapsed="false">
      <c r="A448" s="4" t="n">
        <v>40798</v>
      </c>
      <c r="B448" s="0" t="s">
        <v>257</v>
      </c>
      <c r="C448" s="0" t="s">
        <v>258</v>
      </c>
      <c r="D448" s="14" t="n">
        <v>53.79</v>
      </c>
    </row>
    <row r="449" customFormat="false" ht="15" hidden="false" customHeight="false" outlineLevel="0" collapsed="false">
      <c r="A449" s="4" t="n">
        <v>40798</v>
      </c>
      <c r="B449" s="0" t="s">
        <v>259</v>
      </c>
      <c r="C449" s="0" t="s">
        <v>260</v>
      </c>
      <c r="D449" s="14" t="n">
        <v>29.5</v>
      </c>
    </row>
    <row r="450" customFormat="false" ht="15" hidden="false" customHeight="false" outlineLevel="0" collapsed="false">
      <c r="A450" s="4" t="n">
        <v>40798</v>
      </c>
      <c r="B450" s="0" t="s">
        <v>261</v>
      </c>
      <c r="C450" s="0" t="s">
        <v>262</v>
      </c>
      <c r="D450" s="14" t="n">
        <v>446.16</v>
      </c>
    </row>
    <row r="451" customFormat="false" ht="15" hidden="false" customHeight="false" outlineLevel="0" collapsed="false">
      <c r="A451" s="4" t="n">
        <v>40798</v>
      </c>
      <c r="B451" s="0" t="s">
        <v>263</v>
      </c>
      <c r="C451" s="0" t="s">
        <v>264</v>
      </c>
      <c r="D451" s="14" t="n">
        <v>189.99</v>
      </c>
    </row>
    <row r="452" customFormat="false" ht="15" hidden="false" customHeight="false" outlineLevel="0" collapsed="false">
      <c r="A452" s="4" t="n">
        <v>40798</v>
      </c>
      <c r="B452" s="0" t="s">
        <v>265</v>
      </c>
      <c r="C452" s="0" t="s">
        <v>266</v>
      </c>
      <c r="D452" s="14" t="n">
        <v>59.5</v>
      </c>
    </row>
    <row r="453" customFormat="false" ht="15" hidden="false" customHeight="false" outlineLevel="0" collapsed="false">
      <c r="A453" s="4" t="n">
        <v>40798</v>
      </c>
      <c r="B453" s="0" t="s">
        <v>267</v>
      </c>
      <c r="C453" s="0" t="s">
        <v>268</v>
      </c>
      <c r="D453" s="14" t="n">
        <v>329.43</v>
      </c>
    </row>
    <row r="454" customFormat="false" ht="15" hidden="false" customHeight="false" outlineLevel="0" collapsed="false">
      <c r="A454" s="4" t="n">
        <v>40798</v>
      </c>
      <c r="B454" s="0" t="s">
        <v>269</v>
      </c>
      <c r="C454" s="0" t="s">
        <v>270</v>
      </c>
      <c r="D454" s="14" t="n">
        <v>616.88</v>
      </c>
    </row>
    <row r="455" customFormat="false" ht="15" hidden="false" customHeight="false" outlineLevel="0" collapsed="false">
      <c r="A455" s="4" t="n">
        <v>40798</v>
      </c>
      <c r="B455" s="0" t="s">
        <v>271</v>
      </c>
      <c r="C455" s="0" t="s">
        <v>272</v>
      </c>
      <c r="D455" s="14" t="n">
        <v>126.85</v>
      </c>
    </row>
    <row r="456" customFormat="false" ht="15" hidden="false" customHeight="false" outlineLevel="0" collapsed="false">
      <c r="A456" s="4" t="n">
        <v>40798</v>
      </c>
      <c r="B456" s="0" t="s">
        <v>273</v>
      </c>
      <c r="C456" s="0" t="s">
        <v>274</v>
      </c>
      <c r="D456" s="14" t="n">
        <v>20.26</v>
      </c>
    </row>
    <row r="457" customFormat="false" ht="15" hidden="false" customHeight="false" outlineLevel="0" collapsed="false">
      <c r="A457" s="4" t="n">
        <v>40798</v>
      </c>
      <c r="B457" s="0" t="s">
        <v>275</v>
      </c>
      <c r="C457" s="0" t="s">
        <v>276</v>
      </c>
      <c r="D457" s="14" t="n">
        <v>221.86</v>
      </c>
    </row>
    <row r="458" customFormat="false" ht="15" hidden="false" customHeight="false" outlineLevel="0" collapsed="false">
      <c r="A458" s="4" t="n">
        <v>40798</v>
      </c>
      <c r="B458" s="0" t="s">
        <v>279</v>
      </c>
      <c r="C458" s="0" t="s">
        <v>280</v>
      </c>
      <c r="D458" s="14" t="n">
        <v>35.4</v>
      </c>
    </row>
    <row r="459" customFormat="false" ht="15" hidden="false" customHeight="false" outlineLevel="0" collapsed="false">
      <c r="A459" s="4" t="n">
        <v>40798</v>
      </c>
      <c r="B459" s="0" t="s">
        <v>283</v>
      </c>
      <c r="C459" s="0" t="s">
        <v>284</v>
      </c>
      <c r="D459" s="14" t="n">
        <v>47.09</v>
      </c>
    </row>
    <row r="460" customFormat="false" ht="15" hidden="false" customHeight="false" outlineLevel="0" collapsed="false">
      <c r="A460" s="4" t="n">
        <v>40798</v>
      </c>
      <c r="B460" s="0" t="s">
        <v>285</v>
      </c>
      <c r="C460" s="0" t="s">
        <v>286</v>
      </c>
      <c r="D460" s="14" t="n">
        <v>100.3</v>
      </c>
    </row>
    <row r="461" customFormat="false" ht="15" hidden="false" customHeight="false" outlineLevel="0" collapsed="false">
      <c r="A461" s="4" t="n">
        <v>40798</v>
      </c>
      <c r="B461" s="0" t="s">
        <v>287</v>
      </c>
      <c r="C461" s="0" t="s">
        <v>288</v>
      </c>
      <c r="D461" s="14" t="n">
        <v>585.62</v>
      </c>
    </row>
    <row r="462" customFormat="false" ht="15" hidden="false" customHeight="false" outlineLevel="0" collapsed="false">
      <c r="A462" s="4" t="n">
        <v>40798</v>
      </c>
      <c r="B462" s="0" t="s">
        <v>289</v>
      </c>
      <c r="C462" s="0" t="s">
        <v>290</v>
      </c>
      <c r="D462" s="14" t="n">
        <v>227.52</v>
      </c>
    </row>
    <row r="463" customFormat="false" ht="15" hidden="false" customHeight="false" outlineLevel="0" collapsed="false">
      <c r="A463" s="4" t="n">
        <v>40798</v>
      </c>
      <c r="B463" s="0" t="s">
        <v>291</v>
      </c>
      <c r="C463" s="0" t="s">
        <v>292</v>
      </c>
      <c r="D463" s="14" t="n">
        <v>1007.6</v>
      </c>
    </row>
    <row r="464" customFormat="false" ht="15" hidden="false" customHeight="false" outlineLevel="0" collapsed="false">
      <c r="A464" s="4" t="n">
        <v>40798</v>
      </c>
      <c r="B464" s="0" t="s">
        <v>293</v>
      </c>
      <c r="C464" s="0" t="s">
        <v>294</v>
      </c>
      <c r="D464" s="14" t="n">
        <v>835.64</v>
      </c>
    </row>
    <row r="465" customFormat="false" ht="15" hidden="false" customHeight="false" outlineLevel="0" collapsed="false">
      <c r="A465" s="4" t="n">
        <v>40798</v>
      </c>
      <c r="B465" s="0" t="s">
        <v>295</v>
      </c>
      <c r="C465" s="0" t="s">
        <v>296</v>
      </c>
      <c r="D465" s="14" t="n">
        <v>298.05</v>
      </c>
    </row>
    <row r="466" customFormat="false" ht="15" hidden="false" customHeight="false" outlineLevel="0" collapsed="false">
      <c r="A466" s="4" t="n">
        <v>40798</v>
      </c>
      <c r="B466" s="0" t="s">
        <v>297</v>
      </c>
      <c r="C466" s="0" t="s">
        <v>298</v>
      </c>
      <c r="D466" s="14" t="n">
        <v>91.1</v>
      </c>
    </row>
    <row r="467" customFormat="false" ht="15" hidden="false" customHeight="false" outlineLevel="0" collapsed="false">
      <c r="A467" s="4" t="n">
        <v>40798</v>
      </c>
      <c r="B467" s="0" t="s">
        <v>299</v>
      </c>
      <c r="C467" s="0" t="s">
        <v>300</v>
      </c>
      <c r="D467" s="14" t="n">
        <v>460.48</v>
      </c>
    </row>
    <row r="468" customFormat="false" ht="15" hidden="false" customHeight="false" outlineLevel="0" collapsed="false">
      <c r="A468" s="4" t="n">
        <v>40798</v>
      </c>
      <c r="B468" s="0" t="s">
        <v>301</v>
      </c>
      <c r="C468" s="0" t="s">
        <v>302</v>
      </c>
      <c r="D468" s="14" t="n">
        <v>505.14</v>
      </c>
    </row>
    <row r="469" customFormat="false" ht="15" hidden="false" customHeight="false" outlineLevel="0" collapsed="false">
      <c r="A469" s="4" t="n">
        <v>40798</v>
      </c>
      <c r="B469" s="0" t="s">
        <v>303</v>
      </c>
      <c r="C469" s="0" t="s">
        <v>304</v>
      </c>
      <c r="D469" s="14" t="n">
        <v>1075.45</v>
      </c>
    </row>
    <row r="470" customFormat="false" ht="15" hidden="false" customHeight="false" outlineLevel="0" collapsed="false">
      <c r="A470" s="4" t="n">
        <v>40798</v>
      </c>
      <c r="B470" s="0" t="s">
        <v>305</v>
      </c>
      <c r="C470" s="0" t="s">
        <v>306</v>
      </c>
      <c r="D470" s="14" t="n">
        <v>985.14</v>
      </c>
    </row>
    <row r="471" customFormat="false" ht="15" hidden="false" customHeight="false" outlineLevel="0" collapsed="false">
      <c r="A471" s="4" t="n">
        <v>40798</v>
      </c>
      <c r="B471" s="0" t="s">
        <v>307</v>
      </c>
      <c r="C471" s="0" t="s">
        <v>308</v>
      </c>
      <c r="D471" s="14" t="n">
        <v>776.45</v>
      </c>
    </row>
    <row r="472" customFormat="false" ht="15" hidden="false" customHeight="false" outlineLevel="0" collapsed="false">
      <c r="A472" s="4" t="n">
        <v>40798</v>
      </c>
      <c r="B472" s="0" t="s">
        <v>309</v>
      </c>
      <c r="C472" s="0" t="s">
        <v>310</v>
      </c>
      <c r="D472" s="14" t="n">
        <v>23.49</v>
      </c>
    </row>
    <row r="473" customFormat="false" ht="15" hidden="false" customHeight="false" outlineLevel="0" collapsed="false">
      <c r="A473" s="4" t="n">
        <v>40798</v>
      </c>
      <c r="B473" s="0" t="s">
        <v>311</v>
      </c>
      <c r="C473" s="0" t="s">
        <v>312</v>
      </c>
      <c r="D473" s="14" t="n">
        <v>2601</v>
      </c>
    </row>
    <row r="474" customFormat="false" ht="15" hidden="false" customHeight="false" outlineLevel="0" collapsed="false">
      <c r="A474" s="4" t="n">
        <v>40798</v>
      </c>
      <c r="B474" s="0" t="s">
        <v>313</v>
      </c>
      <c r="C474" s="0" t="s">
        <v>314</v>
      </c>
      <c r="D474" s="14" t="n">
        <v>201.84</v>
      </c>
    </row>
    <row r="475" customFormat="false" ht="15" hidden="false" customHeight="false" outlineLevel="0" collapsed="false">
      <c r="A475" s="4" t="n">
        <v>40798</v>
      </c>
      <c r="B475" s="0" t="s">
        <v>315</v>
      </c>
      <c r="C475" s="0" t="s">
        <v>316</v>
      </c>
      <c r="D475" s="14" t="n">
        <v>288.66</v>
      </c>
    </row>
    <row r="476" customFormat="false" ht="15" hidden="false" customHeight="false" outlineLevel="0" collapsed="false">
      <c r="A476" s="4" t="n">
        <v>40798</v>
      </c>
      <c r="B476" s="0" t="s">
        <v>317</v>
      </c>
      <c r="C476" s="0" t="s">
        <v>318</v>
      </c>
      <c r="D476" s="14" t="n">
        <v>244.8</v>
      </c>
    </row>
    <row r="477" customFormat="false" ht="15" hidden="false" customHeight="false" outlineLevel="0" collapsed="false">
      <c r="A477" s="4" t="n">
        <v>40798</v>
      </c>
      <c r="B477" s="0" t="s">
        <v>319</v>
      </c>
      <c r="C477" s="0" t="s">
        <v>320</v>
      </c>
      <c r="D477" s="14" t="n">
        <v>568.03</v>
      </c>
    </row>
    <row r="478" customFormat="false" ht="15" hidden="false" customHeight="false" outlineLevel="0" collapsed="false">
      <c r="A478" s="4" t="n">
        <v>40798</v>
      </c>
      <c r="B478" s="0" t="s">
        <v>321</v>
      </c>
      <c r="C478" s="0" t="s">
        <v>322</v>
      </c>
      <c r="D478" s="14" t="n">
        <v>472.01</v>
      </c>
    </row>
    <row r="479" customFormat="false" ht="15" hidden="false" customHeight="false" outlineLevel="0" collapsed="false">
      <c r="A479" s="4" t="n">
        <v>40798</v>
      </c>
      <c r="B479" s="0" t="s">
        <v>323</v>
      </c>
      <c r="C479" s="0" t="s">
        <v>324</v>
      </c>
      <c r="D479" s="14" t="n">
        <v>610.03</v>
      </c>
    </row>
    <row r="480" customFormat="false" ht="15" hidden="false" customHeight="false" outlineLevel="0" collapsed="false">
      <c r="A480" s="4" t="n">
        <v>40798</v>
      </c>
      <c r="B480" s="0" t="s">
        <v>325</v>
      </c>
      <c r="C480" s="0" t="s">
        <v>326</v>
      </c>
      <c r="D480" s="14" t="n">
        <v>128.2</v>
      </c>
    </row>
    <row r="481" customFormat="false" ht="15" hidden="false" customHeight="false" outlineLevel="0" collapsed="false">
      <c r="A481" s="4" t="n">
        <v>40798</v>
      </c>
      <c r="B481" s="0" t="s">
        <v>327</v>
      </c>
      <c r="C481" s="0" t="s">
        <v>328</v>
      </c>
      <c r="D481" s="14" t="n">
        <v>78.59</v>
      </c>
    </row>
    <row r="482" customFormat="false" ht="15" hidden="false" customHeight="false" outlineLevel="0" collapsed="false">
      <c r="A482" s="4" t="n">
        <v>40798</v>
      </c>
      <c r="B482" s="0" t="s">
        <v>329</v>
      </c>
      <c r="C482" s="0" t="s">
        <v>330</v>
      </c>
      <c r="D482" s="14" t="n">
        <v>128.7</v>
      </c>
    </row>
    <row r="483" customFormat="false" ht="15" hidden="false" customHeight="false" outlineLevel="0" collapsed="false">
      <c r="A483" s="4" t="n">
        <v>40798</v>
      </c>
      <c r="B483" s="0" t="s">
        <v>331</v>
      </c>
      <c r="C483" s="0" t="s">
        <v>332</v>
      </c>
      <c r="D483" s="14" t="n">
        <v>174.88</v>
      </c>
    </row>
    <row r="484" customFormat="false" ht="15" hidden="false" customHeight="false" outlineLevel="0" collapsed="false">
      <c r="A484" s="4" t="n">
        <v>40798</v>
      </c>
      <c r="B484" s="0" t="s">
        <v>333</v>
      </c>
      <c r="C484" s="0" t="s">
        <v>334</v>
      </c>
      <c r="D484" s="14" t="n">
        <v>169.95</v>
      </c>
    </row>
    <row r="485" customFormat="false" ht="15" hidden="false" customHeight="false" outlineLevel="0" collapsed="false">
      <c r="A485" s="4" t="n">
        <v>40798</v>
      </c>
      <c r="B485" s="0" t="s">
        <v>335</v>
      </c>
      <c r="C485" s="0" t="s">
        <v>336</v>
      </c>
      <c r="D485" s="14" t="n">
        <v>75</v>
      </c>
    </row>
    <row r="486" customFormat="false" ht="15" hidden="false" customHeight="false" outlineLevel="0" collapsed="false">
      <c r="A486" s="4" t="n">
        <v>40798</v>
      </c>
      <c r="B486" s="0" t="s">
        <v>337</v>
      </c>
      <c r="C486" s="0" t="s">
        <v>338</v>
      </c>
      <c r="D486" s="14" t="n">
        <v>165</v>
      </c>
    </row>
    <row r="487" customFormat="false" ht="15" hidden="false" customHeight="false" outlineLevel="0" collapsed="false">
      <c r="A487" s="4" t="n">
        <v>40798</v>
      </c>
      <c r="B487" s="0" t="s">
        <v>339</v>
      </c>
      <c r="C487" s="0" t="s">
        <v>340</v>
      </c>
      <c r="D487" s="14" t="n">
        <v>202.5</v>
      </c>
    </row>
    <row r="488" customFormat="false" ht="15" hidden="false" customHeight="false" outlineLevel="0" collapsed="false">
      <c r="A488" s="4" t="n">
        <v>40798</v>
      </c>
      <c r="B488" s="0" t="s">
        <v>341</v>
      </c>
      <c r="C488" s="0" t="s">
        <v>342</v>
      </c>
      <c r="D488" s="14" t="n">
        <v>213.71</v>
      </c>
    </row>
    <row r="489" customFormat="false" ht="15" hidden="false" customHeight="false" outlineLevel="0" collapsed="false">
      <c r="A489" s="4" t="n">
        <v>40798</v>
      </c>
      <c r="B489" s="0" t="s">
        <v>343</v>
      </c>
      <c r="C489" s="0" t="s">
        <v>344</v>
      </c>
      <c r="D489" s="14" t="n">
        <v>43.28</v>
      </c>
    </row>
    <row r="490" customFormat="false" ht="15" hidden="false" customHeight="false" outlineLevel="0" collapsed="false">
      <c r="A490" s="4" t="n">
        <v>40798</v>
      </c>
      <c r="B490" s="0" t="s">
        <v>345</v>
      </c>
      <c r="C490" s="0" t="s">
        <v>346</v>
      </c>
      <c r="D490" s="14" t="n">
        <v>160.65</v>
      </c>
    </row>
    <row r="491" customFormat="false" ht="15" hidden="false" customHeight="false" outlineLevel="0" collapsed="false">
      <c r="A491" s="4" t="n">
        <v>40798</v>
      </c>
      <c r="B491" s="0" t="s">
        <v>347</v>
      </c>
      <c r="C491" s="0" t="s">
        <v>348</v>
      </c>
      <c r="D491" s="14" t="n">
        <v>84.79</v>
      </c>
    </row>
    <row r="492" customFormat="false" ht="15" hidden="false" customHeight="false" outlineLevel="0" collapsed="false">
      <c r="A492" s="4" t="n">
        <v>40798</v>
      </c>
      <c r="B492" s="0" t="s">
        <v>349</v>
      </c>
      <c r="C492" s="0" t="s">
        <v>350</v>
      </c>
      <c r="D492" s="14" t="n">
        <v>288.51</v>
      </c>
    </row>
    <row r="493" customFormat="false" ht="15" hidden="false" customHeight="false" outlineLevel="0" collapsed="false">
      <c r="A493" s="4" t="n">
        <v>40798</v>
      </c>
      <c r="B493" s="0" t="s">
        <v>351</v>
      </c>
      <c r="C493" s="0" t="s">
        <v>352</v>
      </c>
      <c r="D493" s="14" t="n">
        <v>78.4</v>
      </c>
    </row>
    <row r="494" customFormat="false" ht="15" hidden="false" customHeight="false" outlineLevel="0" collapsed="false">
      <c r="A494" s="4" t="n">
        <v>40798</v>
      </c>
      <c r="B494" s="0" t="s">
        <v>353</v>
      </c>
      <c r="C494" s="0" t="s">
        <v>354</v>
      </c>
      <c r="D494" s="14" t="n">
        <v>70.19</v>
      </c>
    </row>
    <row r="495" customFormat="false" ht="15" hidden="false" customHeight="false" outlineLevel="0" collapsed="false">
      <c r="A495" s="4" t="n">
        <v>40798</v>
      </c>
      <c r="B495" s="0" t="s">
        <v>355</v>
      </c>
      <c r="C495" s="0" t="s">
        <v>356</v>
      </c>
      <c r="D495" s="14" t="n">
        <v>296.13</v>
      </c>
    </row>
    <row r="496" customFormat="false" ht="15" hidden="false" customHeight="false" outlineLevel="0" collapsed="false">
      <c r="A496" s="4" t="n">
        <v>40798</v>
      </c>
      <c r="B496" s="0" t="s">
        <v>357</v>
      </c>
      <c r="C496" s="0" t="s">
        <v>358</v>
      </c>
      <c r="D496" s="14" t="n">
        <v>262.64</v>
      </c>
    </row>
    <row r="497" customFormat="false" ht="15" hidden="false" customHeight="false" outlineLevel="0" collapsed="false">
      <c r="A497" s="4" t="n">
        <v>40798</v>
      </c>
      <c r="B497" s="0" t="s">
        <v>359</v>
      </c>
      <c r="C497" s="0" t="s">
        <v>360</v>
      </c>
      <c r="D497" s="14" t="n">
        <v>558.24</v>
      </c>
    </row>
    <row r="498" customFormat="false" ht="15" hidden="false" customHeight="false" outlineLevel="0" collapsed="false">
      <c r="A498" s="4" t="n">
        <v>40798</v>
      </c>
      <c r="B498" s="0" t="s">
        <v>361</v>
      </c>
      <c r="C498" s="0" t="s">
        <v>362</v>
      </c>
      <c r="D498" s="14" t="n">
        <v>212.13</v>
      </c>
    </row>
    <row r="499" customFormat="false" ht="15" hidden="false" customHeight="false" outlineLevel="0" collapsed="false">
      <c r="A499" s="4" t="n">
        <v>40798</v>
      </c>
      <c r="B499" s="0" t="s">
        <v>363</v>
      </c>
      <c r="C499" s="0" t="s">
        <v>364</v>
      </c>
      <c r="D499" s="14" t="n">
        <v>161.5</v>
      </c>
    </row>
    <row r="500" customFormat="false" ht="15" hidden="false" customHeight="false" outlineLevel="0" collapsed="false">
      <c r="A500" s="4" t="n">
        <v>40798</v>
      </c>
      <c r="B500" s="0" t="s">
        <v>365</v>
      </c>
      <c r="C500" s="0" t="s">
        <v>366</v>
      </c>
      <c r="D500" s="14" t="n">
        <v>110.98</v>
      </c>
    </row>
    <row r="501" customFormat="false" ht="15" hidden="false" customHeight="false" outlineLevel="0" collapsed="false">
      <c r="A501" s="4" t="n">
        <v>40798</v>
      </c>
      <c r="B501" s="0" t="s">
        <v>367</v>
      </c>
      <c r="C501" s="0" t="s">
        <v>368</v>
      </c>
      <c r="D501" s="14" t="n">
        <v>265.61</v>
      </c>
    </row>
    <row r="502" customFormat="false" ht="15" hidden="false" customHeight="false" outlineLevel="0" collapsed="false">
      <c r="A502" s="4" t="n">
        <v>40798</v>
      </c>
      <c r="B502" s="0" t="s">
        <v>369</v>
      </c>
      <c r="C502" s="0" t="s">
        <v>370</v>
      </c>
      <c r="D502" s="14" t="n">
        <v>265.05</v>
      </c>
    </row>
    <row r="503" customFormat="false" ht="15" hidden="false" customHeight="false" outlineLevel="0" collapsed="false">
      <c r="A503" s="4" t="n">
        <v>40798</v>
      </c>
      <c r="B503" s="0" t="s">
        <v>371</v>
      </c>
      <c r="C503" s="0" t="s">
        <v>372</v>
      </c>
      <c r="D503" s="14" t="n">
        <v>195.3</v>
      </c>
    </row>
    <row r="504" customFormat="false" ht="15" hidden="false" customHeight="false" outlineLevel="0" collapsed="false">
      <c r="A504" s="4" t="n">
        <v>40798</v>
      </c>
      <c r="B504" s="0" t="s">
        <v>373</v>
      </c>
      <c r="C504" s="0" t="s">
        <v>374</v>
      </c>
      <c r="D504" s="14" t="n">
        <v>317.03</v>
      </c>
    </row>
    <row r="505" customFormat="false" ht="15" hidden="false" customHeight="false" outlineLevel="0" collapsed="false">
      <c r="A505" s="4" t="n">
        <v>40798</v>
      </c>
      <c r="B505" s="0" t="s">
        <v>375</v>
      </c>
      <c r="C505" s="0" t="s">
        <v>376</v>
      </c>
      <c r="D505" s="14" t="n">
        <v>58.65</v>
      </c>
    </row>
    <row r="506" customFormat="false" ht="15" hidden="false" customHeight="false" outlineLevel="0" collapsed="false">
      <c r="A506" s="4" t="n">
        <v>40798</v>
      </c>
      <c r="B506" s="0" t="s">
        <v>377</v>
      </c>
      <c r="C506" s="0" t="s">
        <v>378</v>
      </c>
      <c r="D506" s="14" t="n">
        <v>154.36</v>
      </c>
    </row>
    <row r="507" customFormat="false" ht="15" hidden="false" customHeight="false" outlineLevel="0" collapsed="false">
      <c r="A507" s="4" t="n">
        <v>40798</v>
      </c>
      <c r="B507" s="0" t="s">
        <v>379</v>
      </c>
      <c r="C507" s="0" t="s">
        <v>380</v>
      </c>
      <c r="D507" s="14" t="n">
        <v>54.44</v>
      </c>
    </row>
    <row r="508" customFormat="false" ht="15" hidden="false" customHeight="false" outlineLevel="0" collapsed="false">
      <c r="A508" s="4" t="n">
        <v>40798</v>
      </c>
      <c r="B508" s="0" t="s">
        <v>381</v>
      </c>
      <c r="C508" s="0" t="s">
        <v>382</v>
      </c>
      <c r="D508" s="14" t="n">
        <v>321.81</v>
      </c>
    </row>
    <row r="509" customFormat="false" ht="15" hidden="false" customHeight="false" outlineLevel="0" collapsed="false">
      <c r="A509" s="4" t="n">
        <v>40798</v>
      </c>
      <c r="B509" s="0" t="s">
        <v>383</v>
      </c>
      <c r="C509" s="0" t="s">
        <v>384</v>
      </c>
      <c r="D509" s="14" t="n">
        <v>560.38</v>
      </c>
    </row>
    <row r="510" customFormat="false" ht="15" hidden="false" customHeight="false" outlineLevel="0" collapsed="false">
      <c r="A510" s="4" t="n">
        <v>40798</v>
      </c>
      <c r="B510" s="0" t="s">
        <v>385</v>
      </c>
      <c r="C510" s="0" t="s">
        <v>386</v>
      </c>
      <c r="D510" s="14" t="n">
        <v>214.59</v>
      </c>
    </row>
    <row r="511" customFormat="false" ht="15" hidden="false" customHeight="false" outlineLevel="0" collapsed="false">
      <c r="A511" s="4" t="n">
        <v>40798</v>
      </c>
      <c r="B511" s="0" t="s">
        <v>387</v>
      </c>
      <c r="C511" s="0" t="s">
        <v>388</v>
      </c>
      <c r="D511" s="14" t="n">
        <v>2292.25</v>
      </c>
    </row>
    <row r="512" customFormat="false" ht="15" hidden="false" customHeight="false" outlineLevel="0" collapsed="false">
      <c r="A512" s="4" t="n">
        <v>40798</v>
      </c>
      <c r="B512" s="0" t="s">
        <v>389</v>
      </c>
      <c r="C512" s="0" t="s">
        <v>390</v>
      </c>
      <c r="D512" s="14" t="n">
        <v>2943.4</v>
      </c>
    </row>
    <row r="513" customFormat="false" ht="15" hidden="false" customHeight="false" outlineLevel="0" collapsed="false">
      <c r="A513" s="4" t="n">
        <v>40798</v>
      </c>
      <c r="B513" s="0" t="s">
        <v>391</v>
      </c>
      <c r="C513" s="0" t="s">
        <v>392</v>
      </c>
      <c r="D513" s="14" t="n">
        <v>1081.85</v>
      </c>
    </row>
    <row r="514" customFormat="false" ht="15" hidden="false" customHeight="false" outlineLevel="0" collapsed="false">
      <c r="A514" s="4" t="n">
        <v>40798</v>
      </c>
      <c r="B514" s="0" t="s">
        <v>393</v>
      </c>
      <c r="C514" s="0" t="s">
        <v>394</v>
      </c>
      <c r="D514" s="14" t="n">
        <v>1144.4</v>
      </c>
    </row>
    <row r="515" customFormat="false" ht="15" hidden="false" customHeight="false" outlineLevel="0" collapsed="false">
      <c r="A515" s="4" t="n">
        <v>40798</v>
      </c>
      <c r="B515" s="0" t="s">
        <v>395</v>
      </c>
      <c r="C515" s="0" t="s">
        <v>396</v>
      </c>
      <c r="D515" s="14" t="n">
        <v>557.85</v>
      </c>
    </row>
    <row r="516" customFormat="false" ht="15" hidden="false" customHeight="false" outlineLevel="0" collapsed="false">
      <c r="A516" s="4" t="n">
        <v>40798</v>
      </c>
      <c r="B516" s="0" t="s">
        <v>397</v>
      </c>
      <c r="C516" s="0" t="s">
        <v>398</v>
      </c>
      <c r="D516" s="14" t="n">
        <v>1570.82</v>
      </c>
    </row>
    <row r="517" customFormat="false" ht="15" hidden="false" customHeight="false" outlineLevel="0" collapsed="false">
      <c r="A517" s="4" t="n">
        <v>40798</v>
      </c>
      <c r="B517" s="0" t="s">
        <v>399</v>
      </c>
      <c r="C517" s="0" t="s">
        <v>400</v>
      </c>
      <c r="D517" s="14" t="n">
        <v>598.58</v>
      </c>
    </row>
    <row r="518" customFormat="false" ht="15" hidden="false" customHeight="false" outlineLevel="0" collapsed="false">
      <c r="A518" s="4" t="n">
        <v>40798</v>
      </c>
      <c r="B518" s="0" t="s">
        <v>401</v>
      </c>
      <c r="C518" s="0" t="s">
        <v>402</v>
      </c>
      <c r="D518" s="14" t="n">
        <v>506.91</v>
      </c>
    </row>
    <row r="519" customFormat="false" ht="15" hidden="false" customHeight="false" outlineLevel="0" collapsed="false">
      <c r="A519" s="4" t="n">
        <v>40798</v>
      </c>
      <c r="B519" s="0" t="s">
        <v>403</v>
      </c>
      <c r="C519" s="0" t="s">
        <v>404</v>
      </c>
      <c r="D519" s="14" t="n">
        <v>629.62</v>
      </c>
    </row>
    <row r="520" customFormat="false" ht="15" hidden="false" customHeight="false" outlineLevel="0" collapsed="false">
      <c r="A520" s="4" t="n">
        <v>40798</v>
      </c>
      <c r="B520" s="0" t="s">
        <v>405</v>
      </c>
      <c r="C520" s="0" t="s">
        <v>406</v>
      </c>
      <c r="D520" s="14" t="n">
        <v>521.92</v>
      </c>
    </row>
    <row r="521" customFormat="false" ht="15" hidden="false" customHeight="false" outlineLevel="0" collapsed="false">
      <c r="A521" s="4" t="n">
        <v>40798</v>
      </c>
      <c r="B521" s="0" t="s">
        <v>407</v>
      </c>
      <c r="C521" s="0" t="s">
        <v>408</v>
      </c>
      <c r="D521" s="14" t="n">
        <v>11.85</v>
      </c>
    </row>
    <row r="522" customFormat="false" ht="15" hidden="false" customHeight="false" outlineLevel="0" collapsed="false">
      <c r="A522" s="4" t="n">
        <v>40798</v>
      </c>
      <c r="B522" s="0" t="s">
        <v>409</v>
      </c>
      <c r="C522" s="0" t="s">
        <v>410</v>
      </c>
      <c r="D522" s="14" t="n">
        <v>147.24</v>
      </c>
    </row>
    <row r="523" customFormat="false" ht="15" hidden="false" customHeight="false" outlineLevel="0" collapsed="false">
      <c r="A523" s="4" t="n">
        <v>40798</v>
      </c>
      <c r="B523" s="0" t="s">
        <v>411</v>
      </c>
      <c r="C523" s="0" t="s">
        <v>412</v>
      </c>
      <c r="D523" s="14" t="n">
        <v>601.11</v>
      </c>
    </row>
    <row r="524" customFormat="false" ht="15" hidden="false" customHeight="false" outlineLevel="0" collapsed="false">
      <c r="A524" s="4" t="n">
        <v>40798</v>
      </c>
      <c r="B524" s="0" t="s">
        <v>413</v>
      </c>
      <c r="C524" s="0" t="s">
        <v>414</v>
      </c>
      <c r="D524" s="14" t="n">
        <v>482.65</v>
      </c>
    </row>
    <row r="525" customFormat="false" ht="15" hidden="false" customHeight="false" outlineLevel="0" collapsed="false">
      <c r="A525" s="4" t="n">
        <v>40798</v>
      </c>
      <c r="B525" s="0" t="s">
        <v>415</v>
      </c>
      <c r="C525" s="0" t="s">
        <v>416</v>
      </c>
      <c r="D525" s="14" t="n">
        <v>276.87</v>
      </c>
    </row>
    <row r="526" customFormat="false" ht="15" hidden="false" customHeight="false" outlineLevel="0" collapsed="false">
      <c r="A526" s="4" t="n">
        <v>40798</v>
      </c>
      <c r="B526" s="0" t="s">
        <v>417</v>
      </c>
      <c r="C526" s="0" t="s">
        <v>418</v>
      </c>
      <c r="D526" s="14" t="n">
        <v>226.5</v>
      </c>
    </row>
    <row r="527" customFormat="false" ht="15" hidden="false" customHeight="false" outlineLevel="0" collapsed="false">
      <c r="A527" s="4" t="n">
        <v>40798</v>
      </c>
      <c r="B527" s="0" t="s">
        <v>419</v>
      </c>
      <c r="C527" s="0" t="s">
        <v>420</v>
      </c>
      <c r="D527" s="14" t="n">
        <v>517.32</v>
      </c>
    </row>
    <row r="528" customFormat="false" ht="15" hidden="false" customHeight="false" outlineLevel="0" collapsed="false">
      <c r="A528" s="4" t="n">
        <v>40798</v>
      </c>
      <c r="B528" s="0" t="s">
        <v>421</v>
      </c>
      <c r="C528" s="0" t="s">
        <v>422</v>
      </c>
      <c r="D528" s="14" t="n">
        <v>50.4</v>
      </c>
    </row>
    <row r="529" customFormat="false" ht="15" hidden="false" customHeight="false" outlineLevel="0" collapsed="false">
      <c r="A529" s="4" t="n">
        <v>40798</v>
      </c>
      <c r="B529" s="0" t="s">
        <v>423</v>
      </c>
      <c r="C529" s="0" t="s">
        <v>424</v>
      </c>
      <c r="D529" s="14" t="n">
        <v>202.5</v>
      </c>
    </row>
    <row r="530" customFormat="false" ht="15" hidden="false" customHeight="false" outlineLevel="0" collapsed="false">
      <c r="A530" s="4" t="n">
        <v>40798</v>
      </c>
      <c r="B530" s="0" t="s">
        <v>425</v>
      </c>
      <c r="C530" s="0" t="s">
        <v>426</v>
      </c>
      <c r="D530" s="14" t="n">
        <v>319.23</v>
      </c>
    </row>
    <row r="531" customFormat="false" ht="15" hidden="false" customHeight="false" outlineLevel="0" collapsed="false">
      <c r="A531" s="4" t="n">
        <v>40798</v>
      </c>
      <c r="B531" s="0" t="s">
        <v>427</v>
      </c>
      <c r="C531" s="0" t="s">
        <v>428</v>
      </c>
      <c r="D531" s="14" t="n">
        <v>51.13</v>
      </c>
    </row>
    <row r="532" customFormat="false" ht="15" hidden="false" customHeight="false" outlineLevel="0" collapsed="false">
      <c r="A532" s="4" t="n">
        <v>40798</v>
      </c>
      <c r="B532" s="0" t="s">
        <v>431</v>
      </c>
      <c r="C532" s="0" t="s">
        <v>432</v>
      </c>
      <c r="D532" s="14" t="n">
        <v>106.2</v>
      </c>
    </row>
    <row r="533" customFormat="false" ht="15" hidden="false" customHeight="false" outlineLevel="0" collapsed="false">
      <c r="A533" s="4" t="n">
        <v>40798</v>
      </c>
      <c r="B533" s="0" t="s">
        <v>433</v>
      </c>
      <c r="C533" s="0" t="s">
        <v>434</v>
      </c>
      <c r="D533" s="14" t="n">
        <v>195.7</v>
      </c>
    </row>
    <row r="534" customFormat="false" ht="15" hidden="false" customHeight="false" outlineLevel="0" collapsed="false">
      <c r="A534" s="4" t="n">
        <v>40798</v>
      </c>
      <c r="B534" s="0" t="s">
        <v>435</v>
      </c>
      <c r="C534" s="0" t="s">
        <v>436</v>
      </c>
      <c r="D534" s="14" t="n">
        <v>165.85</v>
      </c>
    </row>
    <row r="535" customFormat="false" ht="15" hidden="false" customHeight="false" outlineLevel="0" collapsed="false">
      <c r="A535" s="4" t="n">
        <v>40798</v>
      </c>
      <c r="B535" s="0" t="s">
        <v>437</v>
      </c>
      <c r="C535" s="0" t="s">
        <v>438</v>
      </c>
      <c r="D535" s="14" t="n">
        <v>272.72</v>
      </c>
    </row>
    <row r="536" customFormat="false" ht="15" hidden="false" customHeight="false" outlineLevel="0" collapsed="false">
      <c r="A536" s="4" t="n">
        <v>40798</v>
      </c>
      <c r="B536" s="0" t="s">
        <v>439</v>
      </c>
      <c r="C536" s="0" t="s">
        <v>440</v>
      </c>
      <c r="D536" s="14" t="n">
        <v>154.87</v>
      </c>
    </row>
    <row r="537" customFormat="false" ht="15" hidden="false" customHeight="false" outlineLevel="0" collapsed="false">
      <c r="A537" s="4" t="n">
        <v>40798</v>
      </c>
      <c r="B537" s="0" t="s">
        <v>441</v>
      </c>
      <c r="C537" s="0" t="s">
        <v>442</v>
      </c>
      <c r="D537" s="14" t="n">
        <v>79.65</v>
      </c>
    </row>
    <row r="538" customFormat="false" ht="15" hidden="false" customHeight="false" outlineLevel="0" collapsed="false">
      <c r="A538" s="4" t="n">
        <v>40798</v>
      </c>
      <c r="B538" s="0" t="s">
        <v>443</v>
      </c>
      <c r="C538" s="0" t="s">
        <v>444</v>
      </c>
      <c r="D538" s="14" t="n">
        <v>357.76</v>
      </c>
    </row>
    <row r="539" customFormat="false" ht="15" hidden="false" customHeight="false" outlineLevel="0" collapsed="false">
      <c r="A539" s="4" t="n">
        <v>40798</v>
      </c>
      <c r="B539" s="0" t="s">
        <v>445</v>
      </c>
      <c r="C539" s="0" t="s">
        <v>446</v>
      </c>
      <c r="D539" s="14" t="n">
        <v>275.63</v>
      </c>
    </row>
    <row r="540" customFormat="false" ht="15" hidden="false" customHeight="false" outlineLevel="0" collapsed="false">
      <c r="A540" s="4" t="n">
        <v>40798</v>
      </c>
      <c r="B540" s="0" t="s">
        <v>447</v>
      </c>
      <c r="C540" s="0" t="s">
        <v>448</v>
      </c>
      <c r="D540" s="14" t="n">
        <v>510</v>
      </c>
    </row>
    <row r="541" customFormat="false" ht="15" hidden="false" customHeight="false" outlineLevel="0" collapsed="false">
      <c r="A541" s="4" t="n">
        <v>40798</v>
      </c>
      <c r="B541" s="0" t="s">
        <v>449</v>
      </c>
      <c r="C541" s="0" t="s">
        <v>450</v>
      </c>
      <c r="D541" s="14" t="n">
        <v>400</v>
      </c>
    </row>
    <row r="542" customFormat="false" ht="15" hidden="false" customHeight="false" outlineLevel="0" collapsed="false">
      <c r="A542" s="4" t="n">
        <v>40798</v>
      </c>
      <c r="B542" s="0" t="s">
        <v>451</v>
      </c>
      <c r="C542" s="0" t="s">
        <v>452</v>
      </c>
      <c r="D542" s="14" t="n">
        <v>149.5</v>
      </c>
    </row>
    <row r="543" customFormat="false" ht="15" hidden="false" customHeight="false" outlineLevel="0" collapsed="false">
      <c r="A543" s="4" t="n">
        <v>40798</v>
      </c>
      <c r="B543" s="0" t="s">
        <v>453</v>
      </c>
      <c r="C543" s="0" t="s">
        <v>454</v>
      </c>
      <c r="D543" s="14" t="n">
        <v>74.75</v>
      </c>
    </row>
    <row r="544" customFormat="false" ht="15" hidden="false" customHeight="false" outlineLevel="0" collapsed="false">
      <c r="A544" s="4" t="n">
        <v>40798</v>
      </c>
      <c r="B544" s="0" t="s">
        <v>455</v>
      </c>
      <c r="C544" s="0" t="s">
        <v>456</v>
      </c>
      <c r="D544" s="14" t="n">
        <v>220.69</v>
      </c>
    </row>
    <row r="545" customFormat="false" ht="15" hidden="false" customHeight="false" outlineLevel="0" collapsed="false">
      <c r="A545" s="4" t="n">
        <v>40798</v>
      </c>
      <c r="B545" s="0" t="s">
        <v>457</v>
      </c>
      <c r="C545" s="0" t="s">
        <v>458</v>
      </c>
      <c r="D545" s="14" t="n">
        <v>255.2</v>
      </c>
    </row>
    <row r="546" customFormat="false" ht="15" hidden="false" customHeight="false" outlineLevel="0" collapsed="false">
      <c r="A546" s="4" t="n">
        <v>40798</v>
      </c>
      <c r="B546" s="0" t="s">
        <v>459</v>
      </c>
      <c r="C546" s="0" t="s">
        <v>460</v>
      </c>
      <c r="D546" s="14" t="n">
        <v>647.79</v>
      </c>
    </row>
    <row r="547" customFormat="false" ht="15" hidden="false" customHeight="false" outlineLevel="0" collapsed="false">
      <c r="A547" s="4" t="n">
        <v>40798</v>
      </c>
      <c r="B547" s="0" t="s">
        <v>461</v>
      </c>
      <c r="C547" s="0" t="s">
        <v>462</v>
      </c>
      <c r="D547" s="14" t="n">
        <v>272.86</v>
      </c>
    </row>
    <row r="548" customFormat="false" ht="15" hidden="false" customHeight="false" outlineLevel="0" collapsed="false">
      <c r="A548" s="4" t="n">
        <v>40798</v>
      </c>
      <c r="B548" s="0" t="s">
        <v>463</v>
      </c>
      <c r="C548" s="0" t="s">
        <v>464</v>
      </c>
      <c r="D548" s="14" t="n">
        <v>571.43</v>
      </c>
    </row>
    <row r="549" customFormat="false" ht="15" hidden="false" customHeight="false" outlineLevel="0" collapsed="false">
      <c r="A549" s="4" t="n">
        <v>40798</v>
      </c>
      <c r="B549" s="0" t="s">
        <v>465</v>
      </c>
      <c r="C549" s="0" t="s">
        <v>466</v>
      </c>
      <c r="D549" s="14" t="n">
        <v>178.27</v>
      </c>
    </row>
    <row r="550" customFormat="false" ht="15" hidden="false" customHeight="false" outlineLevel="0" collapsed="false">
      <c r="A550" s="4" t="n">
        <v>40798</v>
      </c>
      <c r="B550" s="0" t="s">
        <v>467</v>
      </c>
      <c r="C550" s="0" t="s">
        <v>468</v>
      </c>
      <c r="D550" s="14" t="n">
        <v>708.59</v>
      </c>
    </row>
    <row r="551" customFormat="false" ht="15" hidden="false" customHeight="false" outlineLevel="0" collapsed="false">
      <c r="A551" s="4" t="n">
        <v>40798</v>
      </c>
      <c r="B551" s="0" t="s">
        <v>469</v>
      </c>
      <c r="C551" s="0" t="s">
        <v>470</v>
      </c>
      <c r="D551" s="14" t="n">
        <v>1044.01</v>
      </c>
    </row>
    <row r="552" customFormat="false" ht="15" hidden="false" customHeight="false" outlineLevel="0" collapsed="false">
      <c r="A552" s="4" t="n">
        <v>40798</v>
      </c>
      <c r="B552" s="0" t="s">
        <v>471</v>
      </c>
      <c r="C552" s="0" t="s">
        <v>472</v>
      </c>
      <c r="D552" s="14" t="n">
        <v>242.25</v>
      </c>
    </row>
    <row r="553" customFormat="false" ht="15" hidden="false" customHeight="false" outlineLevel="0" collapsed="false">
      <c r="A553" s="4" t="n">
        <v>40798</v>
      </c>
      <c r="B553" s="0" t="s">
        <v>473</v>
      </c>
      <c r="C553" s="0" t="s">
        <v>474</v>
      </c>
      <c r="D553" s="14" t="n">
        <v>413.1</v>
      </c>
    </row>
    <row r="554" customFormat="false" ht="15" hidden="false" customHeight="false" outlineLevel="0" collapsed="false">
      <c r="A554" s="4" t="n">
        <v>40798</v>
      </c>
      <c r="B554" s="0" t="s">
        <v>475</v>
      </c>
      <c r="C554" s="0" t="s">
        <v>476</v>
      </c>
      <c r="D554" s="14" t="n">
        <v>388.04</v>
      </c>
    </row>
    <row r="555" customFormat="false" ht="15" hidden="false" customHeight="false" outlineLevel="0" collapsed="false">
      <c r="A555" s="4" t="n">
        <v>40798</v>
      </c>
      <c r="B555" s="0" t="s">
        <v>477</v>
      </c>
      <c r="C555" s="0" t="s">
        <v>478</v>
      </c>
      <c r="D555" s="14" t="n">
        <v>151.91</v>
      </c>
    </row>
    <row r="556" customFormat="false" ht="15" hidden="false" customHeight="false" outlineLevel="0" collapsed="false">
      <c r="A556" s="4" t="n">
        <v>40798</v>
      </c>
      <c r="B556" s="0" t="s">
        <v>479</v>
      </c>
      <c r="C556" s="0" t="s">
        <v>480</v>
      </c>
      <c r="D556" s="14" t="n">
        <v>50.53</v>
      </c>
    </row>
    <row r="557" customFormat="false" ht="15" hidden="false" customHeight="false" outlineLevel="0" collapsed="false">
      <c r="A557" s="4" t="n">
        <v>40798</v>
      </c>
      <c r="B557" s="0" t="s">
        <v>481</v>
      </c>
      <c r="C557" s="0" t="s">
        <v>482</v>
      </c>
      <c r="D557" s="14" t="n">
        <v>867.72</v>
      </c>
    </row>
    <row r="558" customFormat="false" ht="15" hidden="false" customHeight="false" outlineLevel="0" collapsed="false">
      <c r="A558" s="4" t="n">
        <v>40798</v>
      </c>
      <c r="B558" s="0" t="s">
        <v>483</v>
      </c>
      <c r="C558" s="0" t="s">
        <v>484</v>
      </c>
      <c r="D558" s="14" t="n">
        <v>650.72</v>
      </c>
    </row>
    <row r="559" customFormat="false" ht="15" hidden="false" customHeight="false" outlineLevel="0" collapsed="false">
      <c r="A559" s="4" t="n">
        <v>40798</v>
      </c>
      <c r="B559" s="0" t="s">
        <v>485</v>
      </c>
      <c r="C559" s="0" t="s">
        <v>486</v>
      </c>
      <c r="D559" s="14" t="n">
        <v>836.03</v>
      </c>
    </row>
    <row r="560" customFormat="false" ht="15" hidden="false" customHeight="false" outlineLevel="0" collapsed="false">
      <c r="A560" s="4" t="n">
        <v>40798</v>
      </c>
      <c r="B560" s="0" t="s">
        <v>487</v>
      </c>
      <c r="C560" s="0" t="s">
        <v>488</v>
      </c>
      <c r="D560" s="14" t="n">
        <v>635.71</v>
      </c>
    </row>
    <row r="561" customFormat="false" ht="15" hidden="false" customHeight="false" outlineLevel="0" collapsed="false">
      <c r="A561" s="4" t="n">
        <v>40798</v>
      </c>
      <c r="B561" s="0" t="s">
        <v>489</v>
      </c>
      <c r="C561" s="0" t="s">
        <v>490</v>
      </c>
      <c r="D561" s="14" t="n">
        <v>180.58</v>
      </c>
    </row>
    <row r="562" customFormat="false" ht="15" hidden="false" customHeight="false" outlineLevel="0" collapsed="false">
      <c r="A562" s="4" t="n">
        <v>40798</v>
      </c>
      <c r="B562" s="0" t="s">
        <v>491</v>
      </c>
      <c r="C562" s="0" t="s">
        <v>492</v>
      </c>
      <c r="D562" s="14" t="n">
        <v>200.55</v>
      </c>
    </row>
    <row r="563" customFormat="false" ht="15" hidden="false" customHeight="false" outlineLevel="0" collapsed="false">
      <c r="A563" s="4" t="n">
        <v>40798</v>
      </c>
      <c r="B563" s="0" t="s">
        <v>493</v>
      </c>
      <c r="C563" s="0" t="s">
        <v>494</v>
      </c>
      <c r="D563" s="14" t="n">
        <v>3.75</v>
      </c>
    </row>
    <row r="564" customFormat="false" ht="15" hidden="false" customHeight="false" outlineLevel="0" collapsed="false">
      <c r="A564" s="4" t="n">
        <v>40798</v>
      </c>
      <c r="B564" s="0" t="s">
        <v>495</v>
      </c>
      <c r="C564" s="0" t="s">
        <v>496</v>
      </c>
      <c r="D564" s="14" t="n">
        <v>61.68</v>
      </c>
    </row>
    <row r="565" customFormat="false" ht="15" hidden="false" customHeight="false" outlineLevel="0" collapsed="false">
      <c r="A565" s="4" t="n">
        <v>40798</v>
      </c>
      <c r="B565" s="0" t="s">
        <v>497</v>
      </c>
      <c r="C565" s="0" t="s">
        <v>498</v>
      </c>
      <c r="D565" s="14" t="n">
        <v>360.68</v>
      </c>
    </row>
    <row r="566" customFormat="false" ht="15" hidden="false" customHeight="false" outlineLevel="0" collapsed="false">
      <c r="A566" s="4" t="n">
        <v>40798</v>
      </c>
      <c r="B566" s="0" t="s">
        <v>499</v>
      </c>
      <c r="C566" s="0" t="s">
        <v>500</v>
      </c>
      <c r="D566" s="14" t="n">
        <v>171.83</v>
      </c>
    </row>
    <row r="567" customFormat="false" ht="15" hidden="false" customHeight="false" outlineLevel="0" collapsed="false">
      <c r="A567" s="4" t="n">
        <v>40798</v>
      </c>
      <c r="B567" s="0" t="s">
        <v>501</v>
      </c>
      <c r="C567" s="0" t="s">
        <v>502</v>
      </c>
      <c r="D567" s="14" t="n">
        <v>455.96</v>
      </c>
    </row>
    <row r="568" customFormat="false" ht="15" hidden="false" customHeight="false" outlineLevel="0" collapsed="false">
      <c r="A568" s="4" t="n">
        <v>40798</v>
      </c>
      <c r="B568" s="0" t="s">
        <v>503</v>
      </c>
      <c r="C568" s="0" t="s">
        <v>504</v>
      </c>
      <c r="D568" s="14" t="n">
        <v>97.75</v>
      </c>
    </row>
    <row r="569" customFormat="false" ht="15" hidden="false" customHeight="false" outlineLevel="0" collapsed="false">
      <c r="A569" s="4" t="n">
        <v>40798</v>
      </c>
      <c r="B569" s="0" t="s">
        <v>505</v>
      </c>
      <c r="C569" s="0" t="s">
        <v>506</v>
      </c>
      <c r="D569" s="14" t="n">
        <v>26.6</v>
      </c>
    </row>
    <row r="570" customFormat="false" ht="15" hidden="false" customHeight="false" outlineLevel="0" collapsed="false">
      <c r="A570" s="4" t="n">
        <v>40798</v>
      </c>
      <c r="B570" s="0" t="s">
        <v>507</v>
      </c>
      <c r="C570" s="0" t="s">
        <v>508</v>
      </c>
      <c r="D570" s="14" t="n">
        <v>58.1</v>
      </c>
    </row>
    <row r="571" customFormat="false" ht="15" hidden="false" customHeight="false" outlineLevel="0" collapsed="false">
      <c r="A571" s="4" t="n">
        <v>40798</v>
      </c>
      <c r="B571" s="0" t="s">
        <v>509</v>
      </c>
      <c r="C571" s="0" t="s">
        <v>510</v>
      </c>
      <c r="D571" s="14" t="n">
        <v>167</v>
      </c>
    </row>
    <row r="572" customFormat="false" ht="15" hidden="false" customHeight="false" outlineLevel="0" collapsed="false">
      <c r="A572" s="4" t="n">
        <v>40798</v>
      </c>
      <c r="B572" s="0" t="s">
        <v>511</v>
      </c>
      <c r="C572" s="0" t="s">
        <v>512</v>
      </c>
      <c r="D572" s="14" t="n">
        <v>120</v>
      </c>
    </row>
    <row r="573" customFormat="false" ht="15" hidden="false" customHeight="false" outlineLevel="0" collapsed="false">
      <c r="A573" s="4" t="n">
        <v>40798</v>
      </c>
      <c r="B573" s="0" t="s">
        <v>513</v>
      </c>
      <c r="C573" s="0" t="s">
        <v>514</v>
      </c>
      <c r="D573" s="14" t="n">
        <v>408</v>
      </c>
    </row>
    <row r="574" customFormat="false" ht="15" hidden="false" customHeight="false" outlineLevel="0" collapsed="false">
      <c r="A574" s="4" t="n">
        <v>40798</v>
      </c>
      <c r="B574" s="0" t="s">
        <v>515</v>
      </c>
      <c r="C574" s="0" t="s">
        <v>516</v>
      </c>
      <c r="D574" s="14" t="n">
        <v>200</v>
      </c>
    </row>
    <row r="575" customFormat="false" ht="15" hidden="false" customHeight="false" outlineLevel="0" collapsed="false">
      <c r="A575" s="4" t="n">
        <v>40798</v>
      </c>
      <c r="B575" s="0" t="s">
        <v>517</v>
      </c>
      <c r="C575" s="0" t="s">
        <v>518</v>
      </c>
      <c r="D575" s="14" t="n">
        <v>41.25</v>
      </c>
    </row>
    <row r="576" customFormat="false" ht="15" hidden="false" customHeight="false" outlineLevel="0" collapsed="false">
      <c r="A576" s="4" t="n">
        <v>40798</v>
      </c>
      <c r="B576" s="0" t="s">
        <v>519</v>
      </c>
      <c r="C576" s="0" t="s">
        <v>520</v>
      </c>
      <c r="D576" s="14" t="n">
        <v>8.25</v>
      </c>
    </row>
    <row r="577" customFormat="false" ht="15" hidden="false" customHeight="false" outlineLevel="0" collapsed="false">
      <c r="A577" s="4" t="n">
        <v>40798</v>
      </c>
      <c r="B577" s="0" t="s">
        <v>521</v>
      </c>
      <c r="C577" s="0" t="s">
        <v>522</v>
      </c>
      <c r="D577" s="14" t="n">
        <v>78.75</v>
      </c>
    </row>
    <row r="578" customFormat="false" ht="15" hidden="false" customHeight="false" outlineLevel="0" collapsed="false">
      <c r="A578" s="4" t="n">
        <v>40798</v>
      </c>
      <c r="B578" s="0" t="s">
        <v>523</v>
      </c>
      <c r="C578" s="0" t="s">
        <v>524</v>
      </c>
      <c r="D578" s="14" t="n">
        <v>270.42</v>
      </c>
    </row>
    <row r="579" customFormat="false" ht="15" hidden="false" customHeight="false" outlineLevel="0" collapsed="false">
      <c r="A579" s="4" t="n">
        <v>40798</v>
      </c>
      <c r="B579" s="0" t="s">
        <v>525</v>
      </c>
      <c r="C579" s="0" t="s">
        <v>526</v>
      </c>
      <c r="D579" s="14" t="n">
        <v>53.69</v>
      </c>
    </row>
    <row r="580" customFormat="false" ht="15" hidden="false" customHeight="false" outlineLevel="0" collapsed="false">
      <c r="A580" s="4" t="n">
        <v>40798</v>
      </c>
      <c r="B580" s="0" t="s">
        <v>527</v>
      </c>
      <c r="C580" s="0" t="s">
        <v>528</v>
      </c>
      <c r="D580" s="14" t="n">
        <v>127.2</v>
      </c>
    </row>
    <row r="581" customFormat="false" ht="15" hidden="false" customHeight="false" outlineLevel="0" collapsed="false">
      <c r="A581" s="4" t="n">
        <v>40798</v>
      </c>
      <c r="B581" s="0" t="s">
        <v>529</v>
      </c>
      <c r="C581" s="0" t="s">
        <v>530</v>
      </c>
      <c r="D581" s="14" t="n">
        <v>176.54</v>
      </c>
    </row>
    <row r="582" customFormat="false" ht="15" hidden="false" customHeight="false" outlineLevel="0" collapsed="false">
      <c r="A582" s="4" t="n">
        <v>40798</v>
      </c>
      <c r="B582" s="0" t="s">
        <v>531</v>
      </c>
      <c r="C582" s="0" t="s">
        <v>532</v>
      </c>
      <c r="D582" s="14" t="n">
        <v>177.18</v>
      </c>
    </row>
    <row r="583" customFormat="false" ht="15" hidden="false" customHeight="false" outlineLevel="0" collapsed="false">
      <c r="A583" s="4" t="n">
        <v>40798</v>
      </c>
      <c r="B583" s="0" t="s">
        <v>533</v>
      </c>
      <c r="C583" s="0" t="s">
        <v>534</v>
      </c>
      <c r="D583" s="14" t="n">
        <v>248.55</v>
      </c>
    </row>
    <row r="584" customFormat="false" ht="15" hidden="false" customHeight="false" outlineLevel="0" collapsed="false">
      <c r="A584" s="4" t="n">
        <v>40798</v>
      </c>
      <c r="B584" s="0" t="s">
        <v>535</v>
      </c>
      <c r="C584" s="0" t="s">
        <v>536</v>
      </c>
      <c r="D584" s="14" t="n">
        <v>34.65</v>
      </c>
    </row>
    <row r="585" customFormat="false" ht="15" hidden="false" customHeight="false" outlineLevel="0" collapsed="false">
      <c r="A585" s="4" t="n">
        <v>40798</v>
      </c>
      <c r="B585" s="0" t="s">
        <v>537</v>
      </c>
      <c r="C585" s="0" t="s">
        <v>538</v>
      </c>
      <c r="D585" s="14" t="n">
        <v>179.88</v>
      </c>
    </row>
    <row r="586" customFormat="false" ht="15" hidden="false" customHeight="false" outlineLevel="0" collapsed="false">
      <c r="A586" s="4" t="n">
        <v>40798</v>
      </c>
      <c r="B586" s="0" t="s">
        <v>539</v>
      </c>
      <c r="C586" s="0" t="s">
        <v>540</v>
      </c>
      <c r="D586" s="14" t="n">
        <v>69.3</v>
      </c>
    </row>
    <row r="587" customFormat="false" ht="15" hidden="false" customHeight="false" outlineLevel="0" collapsed="false">
      <c r="A587" s="4" t="n">
        <v>40798</v>
      </c>
      <c r="B587" s="0" t="s">
        <v>541</v>
      </c>
      <c r="C587" s="0" t="s">
        <v>542</v>
      </c>
      <c r="D587" s="14" t="n">
        <v>120.75</v>
      </c>
    </row>
    <row r="588" customFormat="false" ht="15" hidden="false" customHeight="false" outlineLevel="0" collapsed="false">
      <c r="A588" s="4" t="n">
        <v>40798</v>
      </c>
      <c r="B588" s="0" t="s">
        <v>543</v>
      </c>
      <c r="C588" s="0" t="s">
        <v>544</v>
      </c>
      <c r="D588" s="14" t="n">
        <v>107.25</v>
      </c>
    </row>
    <row r="589" customFormat="false" ht="15" hidden="false" customHeight="false" outlineLevel="0" collapsed="false">
      <c r="A589" s="4" t="n">
        <v>40798</v>
      </c>
      <c r="B589" s="0" t="s">
        <v>545</v>
      </c>
      <c r="C589" s="0" t="s">
        <v>546</v>
      </c>
      <c r="D589" s="14" t="n">
        <v>220.48</v>
      </c>
    </row>
    <row r="590" customFormat="false" ht="15" hidden="false" customHeight="false" outlineLevel="0" collapsed="false">
      <c r="A590" s="4" t="n">
        <v>40798</v>
      </c>
      <c r="B590" s="0" t="s">
        <v>547</v>
      </c>
      <c r="C590" s="0" t="s">
        <v>548</v>
      </c>
      <c r="D590" s="14" t="n">
        <v>492.4</v>
      </c>
    </row>
    <row r="591" customFormat="false" ht="15" hidden="false" customHeight="false" outlineLevel="0" collapsed="false">
      <c r="A591" s="4" t="n">
        <v>40798</v>
      </c>
      <c r="B591" s="0" t="s">
        <v>549</v>
      </c>
      <c r="C591" s="0" t="s">
        <v>550</v>
      </c>
      <c r="D591" s="14" t="n">
        <v>217.42</v>
      </c>
    </row>
    <row r="592" customFormat="false" ht="15" hidden="false" customHeight="false" outlineLevel="0" collapsed="false">
      <c r="A592" s="4" t="n">
        <v>40798</v>
      </c>
      <c r="B592" s="0" t="s">
        <v>551</v>
      </c>
      <c r="C592" s="0" t="s">
        <v>552</v>
      </c>
      <c r="D592" s="14" t="n">
        <v>365.14</v>
      </c>
    </row>
    <row r="593" customFormat="false" ht="15" hidden="false" customHeight="false" outlineLevel="0" collapsed="false">
      <c r="A593" s="4" t="n">
        <v>40798</v>
      </c>
      <c r="B593" s="0" t="s">
        <v>553</v>
      </c>
      <c r="C593" s="0" t="s">
        <v>554</v>
      </c>
      <c r="D593" s="14" t="n">
        <v>1042.86</v>
      </c>
    </row>
    <row r="594" customFormat="false" ht="15" hidden="false" customHeight="false" outlineLevel="0" collapsed="false">
      <c r="A594" s="4" t="n">
        <v>40798</v>
      </c>
      <c r="B594" s="0" t="s">
        <v>555</v>
      </c>
      <c r="C594" s="0" t="s">
        <v>556</v>
      </c>
      <c r="D594" s="14" t="n">
        <v>45</v>
      </c>
    </row>
    <row r="595" customFormat="false" ht="15" hidden="false" customHeight="false" outlineLevel="0" collapsed="false">
      <c r="A595" s="4" t="n">
        <v>40798</v>
      </c>
      <c r="B595" s="0" t="s">
        <v>557</v>
      </c>
      <c r="C595" s="0" t="s">
        <v>558</v>
      </c>
      <c r="D595" s="14" t="n">
        <v>15.75</v>
      </c>
    </row>
    <row r="596" customFormat="false" ht="15" hidden="false" customHeight="false" outlineLevel="0" collapsed="false">
      <c r="A596" s="4" t="n">
        <v>40798</v>
      </c>
      <c r="B596" s="0" t="s">
        <v>559</v>
      </c>
      <c r="C596" s="0" t="s">
        <v>560</v>
      </c>
      <c r="D596" s="14" t="n">
        <v>247.48</v>
      </c>
    </row>
    <row r="597" customFormat="false" ht="15" hidden="false" customHeight="false" outlineLevel="0" collapsed="false">
      <c r="A597" s="4" t="n">
        <v>40798</v>
      </c>
      <c r="B597" s="0" t="s">
        <v>561</v>
      </c>
      <c r="C597" s="0" t="s">
        <v>562</v>
      </c>
      <c r="D597" s="14" t="n">
        <v>272.55</v>
      </c>
    </row>
    <row r="598" customFormat="false" ht="15" hidden="false" customHeight="false" outlineLevel="0" collapsed="false">
      <c r="A598" s="4" t="n">
        <v>40798</v>
      </c>
      <c r="B598" s="0" t="s">
        <v>563</v>
      </c>
      <c r="C598" s="0" t="s">
        <v>564</v>
      </c>
      <c r="D598" s="14" t="n">
        <v>2.25</v>
      </c>
    </row>
    <row r="599" customFormat="false" ht="15" hidden="false" customHeight="false" outlineLevel="0" collapsed="false">
      <c r="A599" s="4" t="n">
        <v>40798</v>
      </c>
      <c r="B599" s="0" t="s">
        <v>565</v>
      </c>
      <c r="C599" s="0" t="s">
        <v>566</v>
      </c>
      <c r="D599" s="14" t="n">
        <v>36</v>
      </c>
    </row>
    <row r="600" customFormat="false" ht="15" hidden="false" customHeight="false" outlineLevel="0" collapsed="false">
      <c r="A600" s="4" t="n">
        <v>40798</v>
      </c>
      <c r="B600" s="0" t="s">
        <v>567</v>
      </c>
      <c r="C600" s="0" t="s">
        <v>568</v>
      </c>
      <c r="D600" s="14" t="n">
        <v>1076.24</v>
      </c>
    </row>
    <row r="601" customFormat="false" ht="15" hidden="false" customHeight="false" outlineLevel="0" collapsed="false">
      <c r="A601" s="4" t="n">
        <v>40798</v>
      </c>
      <c r="B601" s="0" t="s">
        <v>569</v>
      </c>
      <c r="C601" s="0" t="s">
        <v>570</v>
      </c>
      <c r="D601" s="14" t="n">
        <v>513.7</v>
      </c>
    </row>
    <row r="602" customFormat="false" ht="15" hidden="false" customHeight="false" outlineLevel="0" collapsed="false">
      <c r="A602" s="4" t="n">
        <v>40798</v>
      </c>
      <c r="B602" s="0" t="s">
        <v>571</v>
      </c>
      <c r="C602" s="0" t="s">
        <v>572</v>
      </c>
      <c r="D602" s="14" t="n">
        <v>690.53</v>
      </c>
    </row>
    <row r="603" customFormat="false" ht="15" hidden="false" customHeight="false" outlineLevel="0" collapsed="false">
      <c r="A603" s="4" t="n">
        <v>40798</v>
      </c>
      <c r="B603" s="0" t="s">
        <v>573</v>
      </c>
      <c r="C603" s="0" t="s">
        <v>574</v>
      </c>
      <c r="D603" s="14" t="n">
        <v>582.4</v>
      </c>
    </row>
    <row r="604" customFormat="false" ht="15" hidden="false" customHeight="false" outlineLevel="0" collapsed="false">
      <c r="A604" s="4" t="n">
        <v>40798</v>
      </c>
      <c r="B604" s="0" t="s">
        <v>575</v>
      </c>
      <c r="C604" s="0" t="s">
        <v>576</v>
      </c>
      <c r="D604" s="14" t="n">
        <v>1368.82</v>
      </c>
    </row>
    <row r="605" customFormat="false" ht="15" hidden="false" customHeight="false" outlineLevel="0" collapsed="false">
      <c r="A605" s="4" t="n">
        <v>40798</v>
      </c>
      <c r="B605" s="0" t="s">
        <v>577</v>
      </c>
      <c r="C605" s="0" t="s">
        <v>578</v>
      </c>
      <c r="D605" s="14" t="n">
        <v>522.49</v>
      </c>
    </row>
    <row r="606" customFormat="false" ht="15" hidden="false" customHeight="false" outlineLevel="0" collapsed="false">
      <c r="A606" s="4" t="n">
        <v>40798</v>
      </c>
      <c r="B606" s="0" t="s">
        <v>579</v>
      </c>
      <c r="C606" s="0" t="s">
        <v>580</v>
      </c>
      <c r="D606" s="14" t="n">
        <v>268.97</v>
      </c>
    </row>
    <row r="607" customFormat="false" ht="15" hidden="false" customHeight="false" outlineLevel="0" collapsed="false">
      <c r="A607" s="4" t="n">
        <v>40798</v>
      </c>
      <c r="B607" s="0" t="s">
        <v>581</v>
      </c>
      <c r="C607" s="0" t="s">
        <v>582</v>
      </c>
      <c r="D607" s="14" t="n">
        <v>915.38</v>
      </c>
    </row>
    <row r="608" customFormat="false" ht="15" hidden="false" customHeight="false" outlineLevel="0" collapsed="false">
      <c r="A608" s="4" t="n">
        <v>40798</v>
      </c>
      <c r="B608" s="0" t="s">
        <v>583</v>
      </c>
      <c r="C608" s="0" t="s">
        <v>584</v>
      </c>
      <c r="D608" s="14" t="n">
        <v>168.48</v>
      </c>
    </row>
    <row r="609" customFormat="false" ht="15" hidden="false" customHeight="false" outlineLevel="0" collapsed="false">
      <c r="A609" s="4" t="n">
        <v>40798</v>
      </c>
      <c r="B609" s="0" t="s">
        <v>585</v>
      </c>
      <c r="C609" s="0" t="s">
        <v>586</v>
      </c>
      <c r="D609" s="14" t="n">
        <v>112.5</v>
      </c>
    </row>
    <row r="610" customFormat="false" ht="15" hidden="false" customHeight="false" outlineLevel="0" collapsed="false">
      <c r="A610" s="4" t="n">
        <v>40798</v>
      </c>
      <c r="B610" s="0" t="s">
        <v>587</v>
      </c>
      <c r="C610" s="0" t="s">
        <v>588</v>
      </c>
      <c r="D610" s="14" t="n">
        <v>630.03</v>
      </c>
    </row>
    <row r="611" customFormat="false" ht="15" hidden="false" customHeight="false" outlineLevel="0" collapsed="false">
      <c r="A611" s="4" t="n">
        <v>40798</v>
      </c>
      <c r="B611" s="0" t="s">
        <v>589</v>
      </c>
      <c r="C611" s="0" t="s">
        <v>590</v>
      </c>
      <c r="D611" s="14" t="n">
        <v>445.58</v>
      </c>
    </row>
    <row r="612" customFormat="false" ht="15" hidden="false" customHeight="false" outlineLevel="0" collapsed="false">
      <c r="A612" s="4" t="n">
        <v>40798</v>
      </c>
      <c r="B612" s="0" t="s">
        <v>591</v>
      </c>
      <c r="C612" s="0" t="s">
        <v>592</v>
      </c>
      <c r="D612" s="14" t="n">
        <v>647.39</v>
      </c>
    </row>
    <row r="613" customFormat="false" ht="15" hidden="false" customHeight="false" outlineLevel="0" collapsed="false">
      <c r="A613" s="4" t="n">
        <v>40798</v>
      </c>
      <c r="B613" s="0" t="s">
        <v>593</v>
      </c>
      <c r="C613" s="0" t="s">
        <v>594</v>
      </c>
      <c r="D613" s="14" t="n">
        <v>333.43</v>
      </c>
    </row>
    <row r="614" customFormat="false" ht="15" hidden="false" customHeight="false" outlineLevel="0" collapsed="false">
      <c r="A614" s="4" t="n">
        <v>40798</v>
      </c>
      <c r="B614" s="0" t="s">
        <v>595</v>
      </c>
      <c r="C614" s="0" t="s">
        <v>596</v>
      </c>
      <c r="D614" s="14" t="n">
        <v>1021.02</v>
      </c>
    </row>
    <row r="615" customFormat="false" ht="15" hidden="false" customHeight="false" outlineLevel="0" collapsed="false">
      <c r="A615" s="4" t="n">
        <v>40798</v>
      </c>
      <c r="B615" s="0" t="s">
        <v>597</v>
      </c>
      <c r="C615" s="0" t="s">
        <v>598</v>
      </c>
      <c r="D615" s="14" t="n">
        <v>184.97</v>
      </c>
    </row>
    <row r="616" customFormat="false" ht="15" hidden="false" customHeight="false" outlineLevel="0" collapsed="false">
      <c r="A616" s="4" t="n">
        <v>40798</v>
      </c>
      <c r="B616" s="0" t="s">
        <v>599</v>
      </c>
      <c r="C616" s="0" t="s">
        <v>600</v>
      </c>
      <c r="D616" s="14" t="n">
        <v>82.98</v>
      </c>
    </row>
    <row r="617" customFormat="false" ht="15" hidden="false" customHeight="false" outlineLevel="0" collapsed="false">
      <c r="A617" s="4" t="n">
        <v>40798</v>
      </c>
      <c r="B617" s="0" t="s">
        <v>601</v>
      </c>
      <c r="C617" s="0" t="s">
        <v>602</v>
      </c>
      <c r="D617" s="14" t="n">
        <v>15.79</v>
      </c>
    </row>
    <row r="618" customFormat="false" ht="15" hidden="false" customHeight="false" outlineLevel="0" collapsed="false">
      <c r="A618" s="4" t="n">
        <v>40798</v>
      </c>
      <c r="B618" s="0" t="s">
        <v>605</v>
      </c>
      <c r="C618" s="0" t="s">
        <v>606</v>
      </c>
      <c r="D618" s="14" t="n">
        <v>42.43</v>
      </c>
    </row>
    <row r="619" customFormat="false" ht="15" hidden="false" customHeight="false" outlineLevel="0" collapsed="false">
      <c r="A619" s="4" t="n">
        <v>40798</v>
      </c>
      <c r="B619" s="0" t="s">
        <v>607</v>
      </c>
      <c r="C619" s="0" t="s">
        <v>608</v>
      </c>
      <c r="D619" s="14" t="n">
        <v>56.03</v>
      </c>
    </row>
    <row r="620" customFormat="false" ht="15" hidden="false" customHeight="false" outlineLevel="0" collapsed="false">
      <c r="A620" s="4" t="n">
        <v>40798</v>
      </c>
      <c r="B620" s="0" t="s">
        <v>609</v>
      </c>
      <c r="C620" s="0" t="s">
        <v>610</v>
      </c>
      <c r="D620" s="14" t="n">
        <v>39.88</v>
      </c>
    </row>
    <row r="621" customFormat="false" ht="15" hidden="false" customHeight="false" outlineLevel="0" collapsed="false">
      <c r="A621" s="4" t="n">
        <v>40798</v>
      </c>
      <c r="B621" s="0" t="s">
        <v>611</v>
      </c>
      <c r="C621" s="0" t="s">
        <v>612</v>
      </c>
      <c r="D621" s="14" t="n">
        <v>238.15</v>
      </c>
    </row>
    <row r="622" customFormat="false" ht="15" hidden="false" customHeight="false" outlineLevel="0" collapsed="false">
      <c r="A622" s="4" t="n">
        <v>40798</v>
      </c>
      <c r="B622" s="0" t="s">
        <v>613</v>
      </c>
      <c r="C622" s="0" t="s">
        <v>614</v>
      </c>
      <c r="D622" s="14" t="n">
        <v>928.95</v>
      </c>
    </row>
    <row r="623" customFormat="false" ht="15" hidden="false" customHeight="false" outlineLevel="0" collapsed="false">
      <c r="A623" s="4" t="n">
        <v>40798</v>
      </c>
      <c r="B623" s="0" t="s">
        <v>615</v>
      </c>
      <c r="C623" s="0" t="s">
        <v>616</v>
      </c>
      <c r="D623" s="14" t="n">
        <v>746.73</v>
      </c>
    </row>
    <row r="624" customFormat="false" ht="15" hidden="false" customHeight="false" outlineLevel="0" collapsed="false">
      <c r="A624" s="4" t="n">
        <v>40798</v>
      </c>
      <c r="B624" s="0" t="s">
        <v>617</v>
      </c>
      <c r="C624" s="0" t="s">
        <v>618</v>
      </c>
      <c r="D624" s="14" t="n">
        <v>504.74</v>
      </c>
    </row>
    <row r="625" customFormat="false" ht="15" hidden="false" customHeight="false" outlineLevel="0" collapsed="false">
      <c r="A625" s="4" t="n">
        <v>40798</v>
      </c>
      <c r="B625" s="0" t="s">
        <v>619</v>
      </c>
      <c r="C625" s="0" t="s">
        <v>620</v>
      </c>
      <c r="D625" s="14" t="n">
        <v>660.12</v>
      </c>
    </row>
    <row r="626" customFormat="false" ht="15" hidden="false" customHeight="false" outlineLevel="0" collapsed="false">
      <c r="A626" s="4" t="n">
        <v>40798</v>
      </c>
      <c r="B626" s="0" t="s">
        <v>621</v>
      </c>
      <c r="C626" s="0" t="s">
        <v>622</v>
      </c>
      <c r="D626" s="14" t="n">
        <v>216.95</v>
      </c>
    </row>
    <row r="627" customFormat="false" ht="15" hidden="false" customHeight="false" outlineLevel="0" collapsed="false">
      <c r="A627" s="4" t="n">
        <v>40798</v>
      </c>
      <c r="B627" s="0" t="s">
        <v>623</v>
      </c>
      <c r="C627" s="0" t="s">
        <v>624</v>
      </c>
      <c r="D627" s="14" t="n">
        <v>678.24</v>
      </c>
    </row>
    <row r="628" customFormat="false" ht="15" hidden="false" customHeight="false" outlineLevel="0" collapsed="false">
      <c r="A628" s="4" t="n">
        <v>40798</v>
      </c>
      <c r="B628" s="0" t="s">
        <v>625</v>
      </c>
      <c r="C628" s="0" t="s">
        <v>626</v>
      </c>
      <c r="D628" s="14" t="n">
        <v>158.1</v>
      </c>
    </row>
    <row r="629" customFormat="false" ht="15" hidden="false" customHeight="false" outlineLevel="0" collapsed="false">
      <c r="A629" s="4" t="n">
        <v>40798</v>
      </c>
      <c r="B629" s="0" t="s">
        <v>627</v>
      </c>
      <c r="C629" s="0" t="s">
        <v>628</v>
      </c>
      <c r="D629" s="14" t="n">
        <v>278.05</v>
      </c>
    </row>
    <row r="630" customFormat="false" ht="15" hidden="false" customHeight="false" outlineLevel="0" collapsed="false">
      <c r="A630" s="4" t="n">
        <v>40798</v>
      </c>
      <c r="B630" s="0" t="s">
        <v>629</v>
      </c>
      <c r="C630" s="0" t="s">
        <v>630</v>
      </c>
      <c r="D630" s="14" t="n">
        <v>208.79</v>
      </c>
    </row>
    <row r="631" customFormat="false" ht="15" hidden="false" customHeight="false" outlineLevel="0" collapsed="false">
      <c r="A631" s="4" t="n">
        <v>40798</v>
      </c>
      <c r="B631" s="0" t="s">
        <v>631</v>
      </c>
      <c r="C631" s="0" t="s">
        <v>632</v>
      </c>
      <c r="D631" s="14" t="n">
        <v>528.3</v>
      </c>
    </row>
    <row r="632" customFormat="false" ht="15" hidden="false" customHeight="false" outlineLevel="0" collapsed="false">
      <c r="A632" s="4" t="n">
        <v>40798</v>
      </c>
      <c r="B632" s="0" t="s">
        <v>633</v>
      </c>
      <c r="C632" s="0" t="s">
        <v>634</v>
      </c>
      <c r="D632" s="14" t="n">
        <v>516.15</v>
      </c>
    </row>
    <row r="633" customFormat="false" ht="15" hidden="false" customHeight="false" outlineLevel="0" collapsed="false">
      <c r="A633" s="4" t="n">
        <v>40798</v>
      </c>
      <c r="B633" s="0" t="s">
        <v>635</v>
      </c>
      <c r="C633" s="0" t="s">
        <v>636</v>
      </c>
      <c r="D633" s="14" t="n">
        <v>260.1</v>
      </c>
    </row>
    <row r="634" customFormat="false" ht="15" hidden="false" customHeight="false" outlineLevel="0" collapsed="false">
      <c r="A634" s="4" t="n">
        <v>40798</v>
      </c>
      <c r="B634" s="0" t="s">
        <v>637</v>
      </c>
      <c r="C634" s="0" t="s">
        <v>638</v>
      </c>
      <c r="D634" s="14" t="n">
        <v>289.49</v>
      </c>
    </row>
    <row r="635" customFormat="false" ht="15" hidden="false" customHeight="false" outlineLevel="0" collapsed="false">
      <c r="A635" s="4" t="n">
        <v>40798</v>
      </c>
      <c r="B635" s="0" t="s">
        <v>639</v>
      </c>
      <c r="C635" s="0" t="s">
        <v>640</v>
      </c>
      <c r="D635" s="14" t="n">
        <v>354.34</v>
      </c>
    </row>
    <row r="636" customFormat="false" ht="15" hidden="false" customHeight="false" outlineLevel="0" collapsed="false">
      <c r="A636" s="4" t="n">
        <v>40798</v>
      </c>
      <c r="B636" s="0" t="s">
        <v>641</v>
      </c>
      <c r="C636" s="0" t="s">
        <v>642</v>
      </c>
      <c r="D636" s="14" t="n">
        <v>425.76</v>
      </c>
    </row>
    <row r="637" customFormat="false" ht="15" hidden="false" customHeight="false" outlineLevel="0" collapsed="false">
      <c r="A637" s="4" t="n">
        <v>40798</v>
      </c>
      <c r="B637" s="0" t="s">
        <v>643</v>
      </c>
      <c r="C637" s="0" t="s">
        <v>644</v>
      </c>
      <c r="D637" s="14" t="n">
        <v>989.69</v>
      </c>
    </row>
    <row r="638" customFormat="false" ht="15" hidden="false" customHeight="false" outlineLevel="0" collapsed="false">
      <c r="A638" s="4" t="n">
        <v>40798</v>
      </c>
      <c r="B638" s="0" t="s">
        <v>645</v>
      </c>
      <c r="C638" s="0" t="s">
        <v>646</v>
      </c>
      <c r="D638" s="14" t="n">
        <v>227.43</v>
      </c>
    </row>
    <row r="639" customFormat="false" ht="15" hidden="false" customHeight="false" outlineLevel="0" collapsed="false">
      <c r="A639" s="4" t="n">
        <v>40798</v>
      </c>
      <c r="B639" s="0" t="s">
        <v>647</v>
      </c>
      <c r="C639" s="0" t="s">
        <v>648</v>
      </c>
      <c r="D639" s="14" t="n">
        <v>742.59</v>
      </c>
    </row>
    <row r="640" customFormat="false" ht="15" hidden="false" customHeight="false" outlineLevel="0" collapsed="false">
      <c r="A640" s="4" t="n">
        <v>40798</v>
      </c>
      <c r="B640" s="0" t="s">
        <v>649</v>
      </c>
      <c r="C640" s="0" t="s">
        <v>650</v>
      </c>
      <c r="D640" s="14" t="n">
        <v>792.54</v>
      </c>
    </row>
    <row r="641" customFormat="false" ht="15" hidden="false" customHeight="false" outlineLevel="0" collapsed="false">
      <c r="A641" s="4" t="n">
        <v>40798</v>
      </c>
      <c r="B641" s="0" t="s">
        <v>651</v>
      </c>
      <c r="C641" s="0" t="s">
        <v>652</v>
      </c>
      <c r="D641" s="14" t="n">
        <v>134.76</v>
      </c>
    </row>
    <row r="642" customFormat="false" ht="15" hidden="false" customHeight="false" outlineLevel="0" collapsed="false">
      <c r="A642" s="4" t="n">
        <v>40798</v>
      </c>
      <c r="B642" s="0" t="s">
        <v>653</v>
      </c>
      <c r="C642" s="0" t="s">
        <v>654</v>
      </c>
      <c r="D642" s="14" t="n">
        <v>164.88</v>
      </c>
    </row>
    <row r="643" customFormat="false" ht="15" hidden="false" customHeight="false" outlineLevel="0" collapsed="false">
      <c r="A643" s="4" t="n">
        <v>40798</v>
      </c>
      <c r="B643" s="0" t="s">
        <v>655</v>
      </c>
      <c r="C643" s="0" t="s">
        <v>656</v>
      </c>
      <c r="D643" s="14" t="n">
        <v>132.74</v>
      </c>
    </row>
    <row r="644" customFormat="false" ht="15" hidden="false" customHeight="false" outlineLevel="0" collapsed="false">
      <c r="A644" s="4" t="n">
        <v>40798</v>
      </c>
      <c r="B644" s="0" t="s">
        <v>657</v>
      </c>
      <c r="C644" s="0" t="s">
        <v>658</v>
      </c>
      <c r="D644" s="14" t="n">
        <v>151.06</v>
      </c>
    </row>
    <row r="645" customFormat="false" ht="15" hidden="false" customHeight="false" outlineLevel="0" collapsed="false">
      <c r="A645" s="4" t="n">
        <v>40798</v>
      </c>
      <c r="B645" s="0" t="s">
        <v>659</v>
      </c>
      <c r="C645" s="0" t="s">
        <v>660</v>
      </c>
      <c r="D645" s="14" t="n">
        <v>1525.03</v>
      </c>
    </row>
    <row r="646" customFormat="false" ht="15" hidden="false" customHeight="false" outlineLevel="0" collapsed="false">
      <c r="A646" s="4" t="n">
        <v>40798</v>
      </c>
      <c r="B646" s="0" t="s">
        <v>661</v>
      </c>
      <c r="C646" s="0" t="s">
        <v>662</v>
      </c>
      <c r="D646" s="14" t="n">
        <v>774.22</v>
      </c>
    </row>
    <row r="647" customFormat="false" ht="15" hidden="false" customHeight="false" outlineLevel="0" collapsed="false">
      <c r="A647" s="4" t="n">
        <v>40798</v>
      </c>
      <c r="B647" s="0" t="s">
        <v>665</v>
      </c>
      <c r="C647" s="0" t="s">
        <v>666</v>
      </c>
      <c r="D647" s="14" t="n">
        <v>448.94</v>
      </c>
    </row>
    <row r="648" customFormat="false" ht="15" hidden="false" customHeight="false" outlineLevel="0" collapsed="false">
      <c r="A648" s="4" t="n">
        <v>40798</v>
      </c>
      <c r="B648" s="0" t="s">
        <v>667</v>
      </c>
      <c r="C648" s="0" t="s">
        <v>668</v>
      </c>
      <c r="D648" s="14" t="n">
        <v>473.85</v>
      </c>
    </row>
    <row r="649" customFormat="false" ht="15" hidden="false" customHeight="false" outlineLevel="0" collapsed="false">
      <c r="A649" s="4" t="n">
        <v>40798</v>
      </c>
      <c r="B649" s="0" t="s">
        <v>669</v>
      </c>
      <c r="C649" s="0" t="s">
        <v>670</v>
      </c>
      <c r="D649" s="14" t="n">
        <v>386.7</v>
      </c>
    </row>
    <row r="650" customFormat="false" ht="15" hidden="false" customHeight="false" outlineLevel="0" collapsed="false">
      <c r="A650" s="4" t="n">
        <v>40798</v>
      </c>
      <c r="B650" s="0" t="s">
        <v>671</v>
      </c>
      <c r="C650" s="0" t="s">
        <v>672</v>
      </c>
      <c r="D650" s="14" t="n">
        <v>443.3</v>
      </c>
    </row>
    <row r="651" customFormat="false" ht="15" hidden="false" customHeight="false" outlineLevel="0" collapsed="false">
      <c r="A651" s="4" t="n">
        <v>40798</v>
      </c>
      <c r="B651" s="0" t="s">
        <v>673</v>
      </c>
      <c r="C651" s="0" t="s">
        <v>674</v>
      </c>
      <c r="D651" s="14" t="n">
        <v>106.25</v>
      </c>
    </row>
    <row r="652" customFormat="false" ht="15" hidden="false" customHeight="false" outlineLevel="0" collapsed="false">
      <c r="A652" s="4" t="n">
        <v>40798</v>
      </c>
      <c r="B652" s="0" t="s">
        <v>675</v>
      </c>
      <c r="C652" s="0" t="s">
        <v>676</v>
      </c>
      <c r="D652" s="14" t="n">
        <v>93.71</v>
      </c>
    </row>
    <row r="653" customFormat="false" ht="15" hidden="false" customHeight="false" outlineLevel="0" collapsed="false">
      <c r="A653" s="4" t="n">
        <v>40798</v>
      </c>
      <c r="B653" s="0" t="s">
        <v>677</v>
      </c>
      <c r="C653" s="0" t="s">
        <v>678</v>
      </c>
      <c r="D653" s="14" t="n">
        <v>75.14</v>
      </c>
    </row>
    <row r="654" customFormat="false" ht="15" hidden="false" customHeight="false" outlineLevel="0" collapsed="false">
      <c r="A654" s="4" t="n">
        <v>40798</v>
      </c>
      <c r="B654" s="0" t="s">
        <v>679</v>
      </c>
      <c r="C654" s="0" t="s">
        <v>680</v>
      </c>
      <c r="D654" s="14" t="n">
        <v>93.71</v>
      </c>
    </row>
    <row r="655" customFormat="false" ht="15" hidden="false" customHeight="false" outlineLevel="0" collapsed="false">
      <c r="A655" s="4" t="n">
        <v>40798</v>
      </c>
      <c r="B655" s="0" t="s">
        <v>681</v>
      </c>
      <c r="C655" s="0" t="s">
        <v>682</v>
      </c>
      <c r="D655" s="14" t="n">
        <v>355.3</v>
      </c>
    </row>
    <row r="656" customFormat="false" ht="15" hidden="false" customHeight="false" outlineLevel="0" collapsed="false">
      <c r="A656" s="4" t="n">
        <v>40798</v>
      </c>
      <c r="B656" s="0" t="s">
        <v>683</v>
      </c>
      <c r="C656" s="0" t="s">
        <v>684</v>
      </c>
      <c r="D656" s="14" t="n">
        <v>295.7</v>
      </c>
    </row>
    <row r="657" customFormat="false" ht="15" hidden="false" customHeight="false" outlineLevel="0" collapsed="false">
      <c r="A657" s="4" t="n">
        <v>40798</v>
      </c>
      <c r="B657" s="0" t="s">
        <v>685</v>
      </c>
      <c r="C657" s="0" t="s">
        <v>686</v>
      </c>
      <c r="D657" s="14" t="n">
        <v>234.8</v>
      </c>
    </row>
    <row r="658" customFormat="false" ht="15" hidden="false" customHeight="false" outlineLevel="0" collapsed="false">
      <c r="A658" s="4" t="n">
        <v>40798</v>
      </c>
      <c r="B658" s="0" t="s">
        <v>687</v>
      </c>
      <c r="C658" s="0" t="s">
        <v>688</v>
      </c>
      <c r="D658" s="14" t="n">
        <v>80</v>
      </c>
    </row>
    <row r="659" customFormat="false" ht="15" hidden="false" customHeight="false" outlineLevel="0" collapsed="false">
      <c r="A659" s="4" t="n">
        <v>40798</v>
      </c>
      <c r="B659" s="0" t="s">
        <v>689</v>
      </c>
      <c r="C659" s="0" t="s">
        <v>690</v>
      </c>
      <c r="D659" s="14" t="n">
        <v>95</v>
      </c>
    </row>
    <row r="660" customFormat="false" ht="15" hidden="false" customHeight="false" outlineLevel="0" collapsed="false">
      <c r="A660" s="4" t="n">
        <v>40798</v>
      </c>
      <c r="B660" s="0" t="s">
        <v>691</v>
      </c>
      <c r="C660" s="0" t="s">
        <v>692</v>
      </c>
      <c r="D660" s="14" t="n">
        <v>633.3</v>
      </c>
    </row>
    <row r="661" customFormat="false" ht="15" hidden="false" customHeight="false" outlineLevel="0" collapsed="false">
      <c r="A661" s="4" t="n">
        <v>40798</v>
      </c>
      <c r="B661" s="0" t="s">
        <v>787</v>
      </c>
      <c r="C661" s="0" t="s">
        <v>788</v>
      </c>
      <c r="D661" s="14" t="n">
        <v>537.11</v>
      </c>
    </row>
    <row r="662" customFormat="false" ht="15" hidden="false" customHeight="false" outlineLevel="0" collapsed="false">
      <c r="A662" s="4" t="n">
        <v>40798</v>
      </c>
      <c r="B662" s="0" t="s">
        <v>789</v>
      </c>
      <c r="C662" s="0" t="s">
        <v>790</v>
      </c>
      <c r="D662" s="14" t="n">
        <v>1609.1</v>
      </c>
    </row>
    <row r="663" customFormat="false" ht="15" hidden="false" customHeight="false" outlineLevel="0" collapsed="false">
      <c r="A663" s="4" t="n">
        <v>40798</v>
      </c>
      <c r="B663" s="0" t="s">
        <v>791</v>
      </c>
      <c r="C663" s="0" t="s">
        <v>792</v>
      </c>
      <c r="D663" s="14" t="n">
        <v>2406.35</v>
      </c>
    </row>
    <row r="664" customFormat="false" ht="15" hidden="false" customHeight="false" outlineLevel="0" collapsed="false">
      <c r="A664" s="4" t="n">
        <v>40798</v>
      </c>
      <c r="B664" s="0" t="s">
        <v>793</v>
      </c>
      <c r="C664" s="0" t="s">
        <v>794</v>
      </c>
      <c r="D664" s="14" t="n">
        <v>1948.35</v>
      </c>
    </row>
    <row r="665" customFormat="false" ht="15" hidden="false" customHeight="false" outlineLevel="0" collapsed="false">
      <c r="A665" s="4" t="n">
        <v>40798</v>
      </c>
      <c r="B665" s="0" t="s">
        <v>795</v>
      </c>
      <c r="C665" s="0" t="s">
        <v>796</v>
      </c>
      <c r="D665" s="14" t="n">
        <v>1482.1</v>
      </c>
    </row>
    <row r="666" customFormat="false" ht="15" hidden="false" customHeight="false" outlineLevel="0" collapsed="false">
      <c r="A666" s="4" t="n">
        <v>40798</v>
      </c>
      <c r="B666" s="0" t="s">
        <v>797</v>
      </c>
      <c r="C666" s="0" t="s">
        <v>798</v>
      </c>
      <c r="D666" s="14" t="n">
        <v>2702.86</v>
      </c>
    </row>
    <row r="667" customFormat="false" ht="15" hidden="false" customHeight="false" outlineLevel="0" collapsed="false">
      <c r="A667" s="4" t="n">
        <v>40798</v>
      </c>
      <c r="B667" s="0" t="s">
        <v>799</v>
      </c>
      <c r="C667" s="0" t="s">
        <v>800</v>
      </c>
      <c r="D667" s="14" t="n">
        <v>550.54</v>
      </c>
    </row>
    <row r="668" customFormat="false" ht="15" hidden="false" customHeight="false" outlineLevel="0" collapsed="false">
      <c r="A668" s="4" t="n">
        <v>40798</v>
      </c>
      <c r="B668" s="0" t="s">
        <v>801</v>
      </c>
      <c r="C668" s="0" t="s">
        <v>802</v>
      </c>
      <c r="D668" s="14" t="n">
        <v>1779.53</v>
      </c>
    </row>
    <row r="669" customFormat="false" ht="15" hidden="false" customHeight="false" outlineLevel="0" collapsed="false">
      <c r="A669" s="4" t="n">
        <v>40798</v>
      </c>
      <c r="B669" s="0" t="s">
        <v>803</v>
      </c>
      <c r="C669" s="0" t="s">
        <v>804</v>
      </c>
      <c r="D669" s="14" t="n">
        <v>2537.7</v>
      </c>
    </row>
    <row r="670" customFormat="false" ht="15" hidden="false" customHeight="false" outlineLevel="0" collapsed="false">
      <c r="A670" s="4" t="n">
        <v>40798</v>
      </c>
      <c r="B670" s="0" t="s">
        <v>805</v>
      </c>
      <c r="C670" s="0" t="s">
        <v>806</v>
      </c>
      <c r="D670" s="14" t="n">
        <v>2632.59</v>
      </c>
    </row>
    <row r="671" customFormat="false" ht="15" hidden="false" customHeight="false" outlineLevel="0" collapsed="false">
      <c r="A671" s="4" t="n">
        <v>40798</v>
      </c>
      <c r="B671" s="0" t="s">
        <v>807</v>
      </c>
      <c r="C671" s="0" t="s">
        <v>808</v>
      </c>
      <c r="D671" s="14" t="n">
        <v>803.35</v>
      </c>
    </row>
    <row r="672" customFormat="false" ht="15" hidden="false" customHeight="false" outlineLevel="0" collapsed="false">
      <c r="A672" s="4" t="n">
        <v>40798</v>
      </c>
      <c r="B672" s="0" t="s">
        <v>809</v>
      </c>
      <c r="C672" s="0" t="s">
        <v>810</v>
      </c>
      <c r="D672" s="14" t="n">
        <v>2632.54</v>
      </c>
    </row>
    <row r="673" customFormat="false" ht="15" hidden="false" customHeight="false" outlineLevel="0" collapsed="false">
      <c r="A673" s="4" t="n">
        <v>40798</v>
      </c>
      <c r="B673" s="0" t="s">
        <v>813</v>
      </c>
      <c r="C673" s="0" t="s">
        <v>814</v>
      </c>
      <c r="D673" s="14" t="n">
        <v>505.4</v>
      </c>
    </row>
    <row r="674" customFormat="false" ht="15" hidden="false" customHeight="false" outlineLevel="0" collapsed="false">
      <c r="A674" s="4" t="n">
        <v>40798</v>
      </c>
      <c r="B674" s="0" t="s">
        <v>815</v>
      </c>
      <c r="C674" s="0" t="s">
        <v>816</v>
      </c>
      <c r="D674" s="14" t="n">
        <v>1420.93</v>
      </c>
    </row>
    <row r="675" customFormat="false" ht="15" hidden="false" customHeight="false" outlineLevel="0" collapsed="false">
      <c r="A675" s="4" t="n">
        <v>40798</v>
      </c>
      <c r="B675" s="0" t="s">
        <v>817</v>
      </c>
      <c r="C675" s="0" t="s">
        <v>818</v>
      </c>
      <c r="D675" s="14" t="n">
        <v>30</v>
      </c>
    </row>
    <row r="676" customFormat="false" ht="15" hidden="false" customHeight="false" outlineLevel="0" collapsed="false">
      <c r="A676" s="4" t="n">
        <v>40798</v>
      </c>
      <c r="B676" s="0" t="s">
        <v>819</v>
      </c>
      <c r="C676" s="0" t="s">
        <v>820</v>
      </c>
      <c r="D676" s="14" t="n">
        <v>529.82</v>
      </c>
    </row>
    <row r="677" customFormat="false" ht="15" hidden="false" customHeight="false" outlineLevel="0" collapsed="false">
      <c r="A677" s="4" t="n">
        <v>40798</v>
      </c>
      <c r="B677" s="0" t="s">
        <v>821</v>
      </c>
      <c r="C677" s="0" t="s">
        <v>822</v>
      </c>
      <c r="D677" s="14" t="n">
        <v>292.13</v>
      </c>
    </row>
    <row r="678" customFormat="false" ht="15" hidden="false" customHeight="false" outlineLevel="0" collapsed="false">
      <c r="A678" s="4" t="n">
        <v>40798</v>
      </c>
      <c r="B678" s="0" t="s">
        <v>823</v>
      </c>
      <c r="C678" s="0" t="s">
        <v>824</v>
      </c>
      <c r="D678" s="14" t="n">
        <v>417.82</v>
      </c>
    </row>
    <row r="679" customFormat="false" ht="15" hidden="false" customHeight="false" outlineLevel="0" collapsed="false">
      <c r="A679" s="4" t="n">
        <v>40798</v>
      </c>
      <c r="B679" s="0" t="s">
        <v>825</v>
      </c>
      <c r="C679" s="0" t="s">
        <v>826</v>
      </c>
      <c r="D679" s="14" t="n">
        <v>384.85</v>
      </c>
    </row>
    <row r="680" customFormat="false" ht="15" hidden="false" customHeight="false" outlineLevel="0" collapsed="false">
      <c r="A680" s="4" t="n">
        <v>40798</v>
      </c>
      <c r="B680" s="0" t="s">
        <v>827</v>
      </c>
      <c r="C680" s="0" t="s">
        <v>828</v>
      </c>
      <c r="D680" s="14" t="n">
        <v>604.52</v>
      </c>
    </row>
    <row r="681" customFormat="false" ht="15" hidden="false" customHeight="false" outlineLevel="0" collapsed="false">
      <c r="A681" s="4" t="n">
        <v>40798</v>
      </c>
      <c r="B681" s="0" t="s">
        <v>829</v>
      </c>
      <c r="C681" s="0" t="s">
        <v>830</v>
      </c>
      <c r="D681" s="14" t="n">
        <v>245.15</v>
      </c>
    </row>
    <row r="682" customFormat="false" ht="15" hidden="false" customHeight="false" outlineLevel="0" collapsed="false">
      <c r="A682" s="4" t="n">
        <v>40798</v>
      </c>
      <c r="B682" s="0" t="s">
        <v>831</v>
      </c>
      <c r="C682" s="0" t="s">
        <v>832</v>
      </c>
      <c r="D682" s="14" t="n">
        <v>182.56</v>
      </c>
    </row>
    <row r="683" customFormat="false" ht="15" hidden="false" customHeight="false" outlineLevel="0" collapsed="false">
      <c r="A683" s="4" t="n">
        <v>40798</v>
      </c>
      <c r="B683" s="0" t="s">
        <v>833</v>
      </c>
      <c r="C683" s="0" t="s">
        <v>834</v>
      </c>
      <c r="D683" s="14" t="n">
        <v>626.98</v>
      </c>
    </row>
    <row r="684" customFormat="false" ht="15" hidden="false" customHeight="false" outlineLevel="0" collapsed="false">
      <c r="A684" s="4" t="n">
        <v>40798</v>
      </c>
      <c r="B684" s="0" t="s">
        <v>835</v>
      </c>
      <c r="C684" s="0" t="s">
        <v>836</v>
      </c>
      <c r="D684" s="14" t="n">
        <v>207.41</v>
      </c>
    </row>
    <row r="685" customFormat="false" ht="15" hidden="false" customHeight="false" outlineLevel="0" collapsed="false">
      <c r="A685" s="4" t="n">
        <v>40798</v>
      </c>
      <c r="B685" s="0" t="s">
        <v>837</v>
      </c>
      <c r="C685" s="0" t="s">
        <v>838</v>
      </c>
      <c r="D685" s="14" t="n">
        <v>345.54</v>
      </c>
    </row>
    <row r="686" customFormat="false" ht="15" hidden="false" customHeight="false" outlineLevel="0" collapsed="false">
      <c r="A686" s="4" t="n">
        <v>40798</v>
      </c>
      <c r="B686" s="0" t="s">
        <v>839</v>
      </c>
      <c r="C686" s="0" t="s">
        <v>840</v>
      </c>
      <c r="D686" s="14" t="n">
        <v>352.8</v>
      </c>
    </row>
    <row r="687" customFormat="false" ht="15" hidden="false" customHeight="false" outlineLevel="0" collapsed="false">
      <c r="A687" s="4" t="n">
        <v>40798</v>
      </c>
      <c r="B687" s="0" t="s">
        <v>841</v>
      </c>
      <c r="C687" s="0" t="s">
        <v>842</v>
      </c>
      <c r="D687" s="14" t="n">
        <v>58.29</v>
      </c>
    </row>
    <row r="688" customFormat="false" ht="15" hidden="false" customHeight="false" outlineLevel="0" collapsed="false">
      <c r="A688" s="4" t="n">
        <v>40798</v>
      </c>
      <c r="B688" s="0" t="s">
        <v>843</v>
      </c>
      <c r="C688" s="0" t="s">
        <v>844</v>
      </c>
      <c r="D688" s="14" t="n">
        <v>647.35</v>
      </c>
    </row>
    <row r="689" customFormat="false" ht="15" hidden="false" customHeight="false" outlineLevel="0" collapsed="false">
      <c r="A689" s="4" t="n">
        <v>40798</v>
      </c>
      <c r="B689" s="0" t="s">
        <v>845</v>
      </c>
      <c r="C689" s="0" t="s">
        <v>846</v>
      </c>
      <c r="D689" s="14" t="n">
        <v>35.81</v>
      </c>
    </row>
    <row r="690" customFormat="false" ht="15" hidden="false" customHeight="false" outlineLevel="0" collapsed="false">
      <c r="A690" s="4" t="n">
        <v>40798</v>
      </c>
      <c r="B690" s="0" t="s">
        <v>847</v>
      </c>
      <c r="C690" s="0" t="s">
        <v>848</v>
      </c>
      <c r="D690" s="14" t="n">
        <v>1429.07</v>
      </c>
    </row>
    <row r="691" customFormat="false" ht="15" hidden="false" customHeight="false" outlineLevel="0" collapsed="false">
      <c r="A691" s="4" t="n">
        <v>40798</v>
      </c>
      <c r="B691" s="0" t="s">
        <v>849</v>
      </c>
      <c r="C691" s="0" t="s">
        <v>850</v>
      </c>
      <c r="D691" s="14" t="n">
        <v>189.24</v>
      </c>
    </row>
    <row r="692" customFormat="false" ht="15" hidden="false" customHeight="false" outlineLevel="0" collapsed="false">
      <c r="A692" s="4" t="n">
        <v>40798</v>
      </c>
      <c r="B692" s="0" t="s">
        <v>851</v>
      </c>
      <c r="C692" s="0" t="s">
        <v>852</v>
      </c>
      <c r="D692" s="14" t="n">
        <v>152.22</v>
      </c>
    </row>
    <row r="693" customFormat="false" ht="15" hidden="false" customHeight="false" outlineLevel="0" collapsed="false">
      <c r="A693" s="4" t="n">
        <v>40798</v>
      </c>
      <c r="B693" s="0" t="s">
        <v>853</v>
      </c>
      <c r="C693" s="0" t="s">
        <v>854</v>
      </c>
      <c r="D693" s="14" t="n">
        <v>409.72</v>
      </c>
    </row>
    <row r="694" customFormat="false" ht="15" hidden="false" customHeight="false" outlineLevel="0" collapsed="false">
      <c r="A694" s="4" t="n">
        <v>40798</v>
      </c>
      <c r="B694" s="0" t="s">
        <v>855</v>
      </c>
      <c r="C694" s="0" t="s">
        <v>856</v>
      </c>
      <c r="D694" s="14" t="n">
        <v>36.3</v>
      </c>
    </row>
    <row r="695" customFormat="false" ht="15" hidden="false" customHeight="false" outlineLevel="0" collapsed="false">
      <c r="A695" s="4" t="n">
        <v>40798</v>
      </c>
      <c r="B695" s="0" t="s">
        <v>857</v>
      </c>
      <c r="C695" s="0" t="s">
        <v>858</v>
      </c>
      <c r="D695" s="14" t="n">
        <v>201.66</v>
      </c>
    </row>
    <row r="696" customFormat="false" ht="15" hidden="false" customHeight="false" outlineLevel="0" collapsed="false">
      <c r="A696" s="4" t="n">
        <v>40798</v>
      </c>
      <c r="B696" s="0" t="s">
        <v>859</v>
      </c>
      <c r="C696" s="0" t="s">
        <v>860</v>
      </c>
      <c r="D696" s="14" t="n">
        <v>103.67</v>
      </c>
    </row>
    <row r="697" customFormat="false" ht="15" hidden="false" customHeight="false" outlineLevel="0" collapsed="false">
      <c r="A697" s="4" t="n">
        <v>40798</v>
      </c>
      <c r="B697" s="0" t="s">
        <v>861</v>
      </c>
      <c r="C697" s="0" t="s">
        <v>862</v>
      </c>
      <c r="D697" s="14" t="n">
        <v>157.6</v>
      </c>
    </row>
    <row r="698" customFormat="false" ht="15" hidden="false" customHeight="false" outlineLevel="0" collapsed="false">
      <c r="A698" s="4" t="n">
        <v>40798</v>
      </c>
      <c r="B698" s="0" t="s">
        <v>863</v>
      </c>
      <c r="C698" s="0" t="s">
        <v>864</v>
      </c>
      <c r="D698" s="14" t="n">
        <v>195.68</v>
      </c>
    </row>
    <row r="699" customFormat="false" ht="15" hidden="false" customHeight="false" outlineLevel="0" collapsed="false">
      <c r="A699" s="4" t="n">
        <v>40798</v>
      </c>
      <c r="B699" s="0" t="s">
        <v>865</v>
      </c>
      <c r="C699" s="0" t="s">
        <v>866</v>
      </c>
      <c r="D699" s="14" t="n">
        <v>348.5</v>
      </c>
    </row>
    <row r="700" customFormat="false" ht="15" hidden="false" customHeight="false" outlineLevel="0" collapsed="false">
      <c r="A700" s="4" t="n">
        <v>40798</v>
      </c>
      <c r="B700" s="0" t="s">
        <v>867</v>
      </c>
      <c r="C700" s="0" t="s">
        <v>868</v>
      </c>
      <c r="D700" s="14" t="n">
        <v>329.49</v>
      </c>
    </row>
    <row r="701" customFormat="false" ht="15" hidden="false" customHeight="false" outlineLevel="0" collapsed="false">
      <c r="A701" s="4" t="n">
        <v>40798</v>
      </c>
      <c r="B701" s="0" t="s">
        <v>869</v>
      </c>
      <c r="C701" s="0" t="s">
        <v>870</v>
      </c>
      <c r="D701" s="14" t="n">
        <v>686.35</v>
      </c>
    </row>
    <row r="702" customFormat="false" ht="15" hidden="false" customHeight="false" outlineLevel="0" collapsed="false">
      <c r="A702" s="4" t="n">
        <v>40798</v>
      </c>
      <c r="B702" s="0" t="s">
        <v>871</v>
      </c>
      <c r="C702" s="0" t="s">
        <v>872</v>
      </c>
      <c r="D702" s="14" t="n">
        <v>366.45</v>
      </c>
    </row>
    <row r="703" customFormat="false" ht="15" hidden="false" customHeight="false" outlineLevel="0" collapsed="false">
      <c r="A703" s="4" t="n">
        <v>40798</v>
      </c>
      <c r="B703" s="0" t="s">
        <v>873</v>
      </c>
      <c r="C703" s="0" t="s">
        <v>874</v>
      </c>
      <c r="D703" s="14" t="n">
        <v>1523.35</v>
      </c>
    </row>
    <row r="704" customFormat="false" ht="15" hidden="false" customHeight="false" outlineLevel="0" collapsed="false">
      <c r="A704" s="4" t="n">
        <v>40798</v>
      </c>
      <c r="B704" s="0" t="s">
        <v>875</v>
      </c>
      <c r="C704" s="0" t="s">
        <v>876</v>
      </c>
      <c r="D704" s="14" t="n">
        <v>282.07</v>
      </c>
    </row>
    <row r="705" customFormat="false" ht="15" hidden="false" customHeight="false" outlineLevel="0" collapsed="false">
      <c r="A705" s="4" t="n">
        <v>40798</v>
      </c>
      <c r="B705" s="0" t="s">
        <v>877</v>
      </c>
      <c r="C705" s="0" t="s">
        <v>878</v>
      </c>
      <c r="D705" s="14" t="n">
        <v>551.29</v>
      </c>
    </row>
    <row r="706" customFormat="false" ht="15" hidden="false" customHeight="false" outlineLevel="0" collapsed="false">
      <c r="A706" s="4" t="n">
        <v>40798</v>
      </c>
      <c r="B706" s="0" t="s">
        <v>879</v>
      </c>
      <c r="C706" s="0" t="s">
        <v>880</v>
      </c>
      <c r="D706" s="14" t="n">
        <v>1784.98</v>
      </c>
    </row>
    <row r="707" customFormat="false" ht="15" hidden="false" customHeight="false" outlineLevel="0" collapsed="false">
      <c r="A707" s="4" t="n">
        <v>40798</v>
      </c>
      <c r="B707" s="0" t="s">
        <v>881</v>
      </c>
      <c r="C707" s="0" t="s">
        <v>882</v>
      </c>
      <c r="D707" s="14" t="n">
        <v>205.43</v>
      </c>
    </row>
    <row r="708" customFormat="false" ht="15" hidden="false" customHeight="false" outlineLevel="0" collapsed="false">
      <c r="A708" s="4" t="n">
        <v>40798</v>
      </c>
      <c r="B708" s="0" t="s">
        <v>883</v>
      </c>
      <c r="C708" s="0" t="s">
        <v>884</v>
      </c>
      <c r="D708" s="14" t="n">
        <v>223.2</v>
      </c>
    </row>
    <row r="709" customFormat="false" ht="15" hidden="false" customHeight="false" outlineLevel="0" collapsed="false">
      <c r="A709" s="4" t="n">
        <v>40805</v>
      </c>
      <c r="B709" s="0" t="s">
        <v>61</v>
      </c>
      <c r="C709" s="0" t="s">
        <v>62</v>
      </c>
      <c r="D709" s="14" t="n">
        <v>84.39</v>
      </c>
    </row>
    <row r="710" customFormat="false" ht="15" hidden="false" customHeight="false" outlineLevel="0" collapsed="false">
      <c r="A710" s="4" t="n">
        <v>40805</v>
      </c>
      <c r="B710" s="0" t="s">
        <v>63</v>
      </c>
      <c r="C710" s="0" t="s">
        <v>64</v>
      </c>
      <c r="D710" s="14" t="n">
        <v>230.04</v>
      </c>
    </row>
    <row r="711" customFormat="false" ht="15" hidden="false" customHeight="false" outlineLevel="0" collapsed="false">
      <c r="A711" s="4" t="n">
        <v>40805</v>
      </c>
      <c r="B711" s="0" t="s">
        <v>65</v>
      </c>
      <c r="C711" s="0" t="s">
        <v>66</v>
      </c>
      <c r="D711" s="14" t="n">
        <v>411.67</v>
      </c>
    </row>
    <row r="712" customFormat="false" ht="15" hidden="false" customHeight="false" outlineLevel="0" collapsed="false">
      <c r="A712" s="4" t="n">
        <v>40805</v>
      </c>
      <c r="B712" s="0" t="s">
        <v>67</v>
      </c>
      <c r="C712" s="0" t="s">
        <v>68</v>
      </c>
      <c r="D712" s="14" t="n">
        <v>16.8</v>
      </c>
    </row>
    <row r="713" customFormat="false" ht="15" hidden="false" customHeight="false" outlineLevel="0" collapsed="false">
      <c r="A713" s="4" t="n">
        <v>40805</v>
      </c>
      <c r="B713" s="0" t="s">
        <v>69</v>
      </c>
      <c r="C713" s="0" t="s">
        <v>70</v>
      </c>
      <c r="D713" s="14" t="n">
        <v>283.83</v>
      </c>
    </row>
    <row r="714" customFormat="false" ht="15" hidden="false" customHeight="false" outlineLevel="0" collapsed="false">
      <c r="A714" s="4" t="n">
        <v>40805</v>
      </c>
      <c r="B714" s="0" t="s">
        <v>71</v>
      </c>
      <c r="C714" s="0" t="s">
        <v>72</v>
      </c>
      <c r="D714" s="14" t="n">
        <v>-561.6</v>
      </c>
    </row>
    <row r="715" customFormat="false" ht="15" hidden="false" customHeight="false" outlineLevel="0" collapsed="false">
      <c r="A715" s="4" t="n">
        <v>40805</v>
      </c>
      <c r="B715" s="0" t="s">
        <v>73</v>
      </c>
      <c r="C715" s="0" t="s">
        <v>74</v>
      </c>
      <c r="D715" s="14" t="n">
        <v>137.97</v>
      </c>
    </row>
    <row r="716" customFormat="false" ht="15" hidden="false" customHeight="false" outlineLevel="0" collapsed="false">
      <c r="A716" s="4" t="n">
        <v>40805</v>
      </c>
      <c r="B716" s="0" t="s">
        <v>75</v>
      </c>
      <c r="C716" s="0" t="s">
        <v>76</v>
      </c>
      <c r="D716" s="14" t="n">
        <v>164.79</v>
      </c>
    </row>
    <row r="717" customFormat="false" ht="15" hidden="false" customHeight="false" outlineLevel="0" collapsed="false">
      <c r="A717" s="4" t="n">
        <v>40805</v>
      </c>
      <c r="B717" s="0" t="s">
        <v>77</v>
      </c>
      <c r="C717" s="0" t="s">
        <v>78</v>
      </c>
      <c r="D717" s="14" t="n">
        <v>1059.14</v>
      </c>
    </row>
    <row r="718" customFormat="false" ht="15" hidden="false" customHeight="false" outlineLevel="0" collapsed="false">
      <c r="A718" s="4" t="n">
        <v>40805</v>
      </c>
      <c r="B718" s="0" t="s">
        <v>79</v>
      </c>
      <c r="C718" s="0" t="s">
        <v>80</v>
      </c>
      <c r="D718" s="14" t="n">
        <v>1482.96</v>
      </c>
    </row>
    <row r="719" customFormat="false" ht="15" hidden="false" customHeight="false" outlineLevel="0" collapsed="false">
      <c r="A719" s="4" t="n">
        <v>40805</v>
      </c>
      <c r="B719" s="0" t="s">
        <v>81</v>
      </c>
      <c r="C719" s="0" t="s">
        <v>82</v>
      </c>
      <c r="D719" s="14" t="n">
        <v>427.59</v>
      </c>
    </row>
    <row r="720" customFormat="false" ht="15" hidden="false" customHeight="false" outlineLevel="0" collapsed="false">
      <c r="A720" s="4" t="n">
        <v>40805</v>
      </c>
      <c r="B720" s="0" t="s">
        <v>83</v>
      </c>
      <c r="C720" s="0" t="s">
        <v>84</v>
      </c>
      <c r="D720" s="14" t="n">
        <v>246.07</v>
      </c>
    </row>
    <row r="721" customFormat="false" ht="15" hidden="false" customHeight="false" outlineLevel="0" collapsed="false">
      <c r="A721" s="4" t="n">
        <v>40805</v>
      </c>
      <c r="B721" s="0" t="s">
        <v>85</v>
      </c>
      <c r="C721" s="0" t="s">
        <v>86</v>
      </c>
      <c r="D721" s="14" t="n">
        <v>611.22</v>
      </c>
    </row>
    <row r="722" customFormat="false" ht="15" hidden="false" customHeight="false" outlineLevel="0" collapsed="false">
      <c r="A722" s="4" t="n">
        <v>40805</v>
      </c>
      <c r="B722" s="0" t="s">
        <v>87</v>
      </c>
      <c r="C722" s="0" t="s">
        <v>88</v>
      </c>
      <c r="D722" s="14" t="n">
        <v>801.77</v>
      </c>
    </row>
    <row r="723" customFormat="false" ht="15" hidden="false" customHeight="false" outlineLevel="0" collapsed="false">
      <c r="A723" s="4" t="n">
        <v>40805</v>
      </c>
      <c r="B723" s="0" t="s">
        <v>89</v>
      </c>
      <c r="C723" s="0" t="s">
        <v>90</v>
      </c>
      <c r="D723" s="14" t="n">
        <v>568.96</v>
      </c>
    </row>
    <row r="724" customFormat="false" ht="15" hidden="false" customHeight="false" outlineLevel="0" collapsed="false">
      <c r="A724" s="4" t="n">
        <v>40805</v>
      </c>
      <c r="B724" s="0" t="s">
        <v>91</v>
      </c>
      <c r="C724" s="0" t="s">
        <v>92</v>
      </c>
      <c r="D724" s="14" t="n">
        <v>674.32</v>
      </c>
    </row>
    <row r="725" customFormat="false" ht="15" hidden="false" customHeight="false" outlineLevel="0" collapsed="false">
      <c r="A725" s="4" t="n">
        <v>40805</v>
      </c>
      <c r="B725" s="0" t="s">
        <v>93</v>
      </c>
      <c r="C725" s="0" t="s">
        <v>94</v>
      </c>
      <c r="D725" s="14" t="n">
        <v>433.09</v>
      </c>
    </row>
    <row r="726" customFormat="false" ht="15" hidden="false" customHeight="false" outlineLevel="0" collapsed="false">
      <c r="A726" s="4" t="n">
        <v>40805</v>
      </c>
      <c r="B726" s="0" t="s">
        <v>95</v>
      </c>
      <c r="C726" s="0" t="s">
        <v>96</v>
      </c>
      <c r="D726" s="14" t="n">
        <v>507.58</v>
      </c>
    </row>
    <row r="727" customFormat="false" ht="15" hidden="false" customHeight="false" outlineLevel="0" collapsed="false">
      <c r="A727" s="4" t="n">
        <v>40805</v>
      </c>
      <c r="B727" s="0" t="s">
        <v>97</v>
      </c>
      <c r="C727" s="0" t="s">
        <v>98</v>
      </c>
      <c r="D727" s="14" t="n">
        <v>520.18</v>
      </c>
    </row>
    <row r="728" customFormat="false" ht="15" hidden="false" customHeight="false" outlineLevel="0" collapsed="false">
      <c r="A728" s="4" t="n">
        <v>40805</v>
      </c>
      <c r="B728" s="0" t="s">
        <v>99</v>
      </c>
      <c r="C728" s="0" t="s">
        <v>100</v>
      </c>
      <c r="D728" s="14" t="n">
        <v>492.16</v>
      </c>
    </row>
    <row r="729" customFormat="false" ht="15" hidden="false" customHeight="false" outlineLevel="0" collapsed="false">
      <c r="A729" s="4" t="n">
        <v>40805</v>
      </c>
      <c r="B729" s="0" t="s">
        <v>101</v>
      </c>
      <c r="C729" s="0" t="s">
        <v>102</v>
      </c>
      <c r="D729" s="14" t="n">
        <v>234.5</v>
      </c>
    </row>
    <row r="730" customFormat="false" ht="15" hidden="false" customHeight="false" outlineLevel="0" collapsed="false">
      <c r="A730" s="4" t="n">
        <v>40805</v>
      </c>
      <c r="B730" s="0" t="s">
        <v>103</v>
      </c>
      <c r="C730" s="0" t="s">
        <v>104</v>
      </c>
      <c r="D730" s="14" t="n">
        <v>125.24</v>
      </c>
    </row>
    <row r="731" customFormat="false" ht="15" hidden="false" customHeight="false" outlineLevel="0" collapsed="false">
      <c r="A731" s="4" t="n">
        <v>40805</v>
      </c>
      <c r="B731" s="0" t="s">
        <v>105</v>
      </c>
      <c r="C731" s="0" t="s">
        <v>106</v>
      </c>
      <c r="D731" s="14" t="n">
        <v>52.26</v>
      </c>
    </row>
    <row r="732" customFormat="false" ht="15" hidden="false" customHeight="false" outlineLevel="0" collapsed="false">
      <c r="A732" s="4" t="n">
        <v>40805</v>
      </c>
      <c r="B732" s="0" t="s">
        <v>107</v>
      </c>
      <c r="C732" s="0" t="s">
        <v>108</v>
      </c>
      <c r="D732" s="14" t="n">
        <v>64.32</v>
      </c>
    </row>
    <row r="733" customFormat="false" ht="15" hidden="false" customHeight="false" outlineLevel="0" collapsed="false">
      <c r="A733" s="4" t="n">
        <v>40805</v>
      </c>
      <c r="B733" s="0" t="s">
        <v>109</v>
      </c>
      <c r="C733" s="0" t="s">
        <v>110</v>
      </c>
      <c r="D733" s="14" t="n">
        <v>30.6</v>
      </c>
    </row>
    <row r="734" customFormat="false" ht="15" hidden="false" customHeight="false" outlineLevel="0" collapsed="false">
      <c r="A734" s="4" t="n">
        <v>40805</v>
      </c>
      <c r="B734" s="0" t="s">
        <v>111</v>
      </c>
      <c r="C734" s="0" t="s">
        <v>112</v>
      </c>
      <c r="D734" s="14" t="n">
        <v>22.53</v>
      </c>
    </row>
    <row r="735" customFormat="false" ht="15" hidden="false" customHeight="false" outlineLevel="0" collapsed="false">
      <c r="A735" s="4" t="n">
        <v>40805</v>
      </c>
      <c r="B735" s="0" t="s">
        <v>113</v>
      </c>
      <c r="C735" s="0" t="s">
        <v>114</v>
      </c>
      <c r="D735" s="14" t="n">
        <v>5.79</v>
      </c>
    </row>
    <row r="736" customFormat="false" ht="15" hidden="false" customHeight="false" outlineLevel="0" collapsed="false">
      <c r="A736" s="4" t="n">
        <v>40805</v>
      </c>
      <c r="B736" s="0" t="s">
        <v>115</v>
      </c>
      <c r="C736" s="0" t="s">
        <v>116</v>
      </c>
      <c r="D736" s="14" t="n">
        <v>13.5</v>
      </c>
    </row>
    <row r="737" customFormat="false" ht="15" hidden="false" customHeight="false" outlineLevel="0" collapsed="false">
      <c r="A737" s="4" t="n">
        <v>40805</v>
      </c>
      <c r="B737" s="0" t="s">
        <v>117</v>
      </c>
      <c r="C737" s="0" t="s">
        <v>118</v>
      </c>
      <c r="D737" s="14" t="n">
        <v>154.96</v>
      </c>
    </row>
    <row r="738" customFormat="false" ht="15" hidden="false" customHeight="false" outlineLevel="0" collapsed="false">
      <c r="A738" s="4" t="n">
        <v>40805</v>
      </c>
      <c r="B738" s="0" t="s">
        <v>119</v>
      </c>
      <c r="C738" s="0" t="s">
        <v>120</v>
      </c>
      <c r="D738" s="14" t="n">
        <v>129.99</v>
      </c>
    </row>
    <row r="739" customFormat="false" ht="15" hidden="false" customHeight="false" outlineLevel="0" collapsed="false">
      <c r="A739" s="4" t="n">
        <v>40805</v>
      </c>
      <c r="B739" s="0" t="s">
        <v>121</v>
      </c>
      <c r="C739" s="0" t="s">
        <v>122</v>
      </c>
      <c r="D739" s="14" t="n">
        <v>226.52</v>
      </c>
    </row>
    <row r="740" customFormat="false" ht="15" hidden="false" customHeight="false" outlineLevel="0" collapsed="false">
      <c r="A740" s="4" t="n">
        <v>40805</v>
      </c>
      <c r="B740" s="0" t="s">
        <v>123</v>
      </c>
      <c r="C740" s="0" t="s">
        <v>124</v>
      </c>
      <c r="D740" s="14" t="n">
        <v>26.66</v>
      </c>
    </row>
    <row r="741" customFormat="false" ht="15" hidden="false" customHeight="false" outlineLevel="0" collapsed="false">
      <c r="A741" s="4" t="n">
        <v>40805</v>
      </c>
      <c r="B741" s="0" t="s">
        <v>125</v>
      </c>
      <c r="C741" s="0" t="s">
        <v>126</v>
      </c>
      <c r="D741" s="14" t="n">
        <v>1355.21</v>
      </c>
    </row>
    <row r="742" customFormat="false" ht="15" hidden="false" customHeight="false" outlineLevel="0" collapsed="false">
      <c r="A742" s="4" t="n">
        <v>40805</v>
      </c>
      <c r="B742" s="0" t="s">
        <v>127</v>
      </c>
      <c r="C742" s="0" t="s">
        <v>128</v>
      </c>
      <c r="D742" s="14" t="n">
        <v>177.57</v>
      </c>
    </row>
    <row r="743" customFormat="false" ht="15" hidden="false" customHeight="false" outlineLevel="0" collapsed="false">
      <c r="A743" s="4" t="n">
        <v>40805</v>
      </c>
      <c r="B743" s="0" t="s">
        <v>129</v>
      </c>
      <c r="C743" s="0" t="s">
        <v>130</v>
      </c>
      <c r="D743" s="14" t="n">
        <v>904.46</v>
      </c>
    </row>
    <row r="744" customFormat="false" ht="15" hidden="false" customHeight="false" outlineLevel="0" collapsed="false">
      <c r="A744" s="4" t="n">
        <v>40805</v>
      </c>
      <c r="B744" s="0" t="s">
        <v>131</v>
      </c>
      <c r="C744" s="0" t="s">
        <v>132</v>
      </c>
      <c r="D744" s="14" t="n">
        <v>933.1</v>
      </c>
    </row>
    <row r="745" customFormat="false" ht="15" hidden="false" customHeight="false" outlineLevel="0" collapsed="false">
      <c r="A745" s="4" t="n">
        <v>40805</v>
      </c>
      <c r="B745" s="0" t="s">
        <v>133</v>
      </c>
      <c r="C745" s="0" t="s">
        <v>134</v>
      </c>
      <c r="D745" s="14" t="n">
        <v>515.61</v>
      </c>
    </row>
    <row r="746" customFormat="false" ht="15" hidden="false" customHeight="false" outlineLevel="0" collapsed="false">
      <c r="A746" s="4" t="n">
        <v>40805</v>
      </c>
      <c r="B746" s="0" t="s">
        <v>135</v>
      </c>
      <c r="C746" s="0" t="s">
        <v>136</v>
      </c>
      <c r="D746" s="14" t="n">
        <v>315.15</v>
      </c>
    </row>
    <row r="747" customFormat="false" ht="15" hidden="false" customHeight="false" outlineLevel="0" collapsed="false">
      <c r="A747" s="4" t="n">
        <v>40805</v>
      </c>
      <c r="B747" s="0" t="s">
        <v>137</v>
      </c>
      <c r="C747" s="0" t="s">
        <v>138</v>
      </c>
      <c r="D747" s="14" t="n">
        <v>525.55</v>
      </c>
    </row>
    <row r="748" customFormat="false" ht="15" hidden="false" customHeight="false" outlineLevel="0" collapsed="false">
      <c r="A748" s="4" t="n">
        <v>40805</v>
      </c>
      <c r="B748" s="0" t="s">
        <v>139</v>
      </c>
      <c r="C748" s="0" t="s">
        <v>140</v>
      </c>
      <c r="D748" s="14" t="n">
        <v>147.44</v>
      </c>
    </row>
    <row r="749" customFormat="false" ht="15" hidden="false" customHeight="false" outlineLevel="0" collapsed="false">
      <c r="A749" s="4" t="n">
        <v>40805</v>
      </c>
      <c r="B749" s="0" t="s">
        <v>141</v>
      </c>
      <c r="C749" s="0" t="s">
        <v>142</v>
      </c>
      <c r="D749" s="14" t="n">
        <v>92.22</v>
      </c>
    </row>
    <row r="750" customFormat="false" ht="15" hidden="false" customHeight="false" outlineLevel="0" collapsed="false">
      <c r="A750" s="4" t="n">
        <v>40805</v>
      </c>
      <c r="B750" s="0" t="s">
        <v>143</v>
      </c>
      <c r="C750" s="0" t="s">
        <v>144</v>
      </c>
      <c r="D750" s="14" t="n">
        <v>304.02</v>
      </c>
    </row>
    <row r="751" customFormat="false" ht="15" hidden="false" customHeight="false" outlineLevel="0" collapsed="false">
      <c r="A751" s="4" t="n">
        <v>40805</v>
      </c>
      <c r="B751" s="0" t="s">
        <v>145</v>
      </c>
      <c r="C751" s="0" t="s">
        <v>146</v>
      </c>
      <c r="D751" s="14" t="n">
        <v>145.13</v>
      </c>
    </row>
    <row r="752" customFormat="false" ht="15" hidden="false" customHeight="false" outlineLevel="0" collapsed="false">
      <c r="A752" s="4" t="n">
        <v>40805</v>
      </c>
      <c r="B752" s="0" t="s">
        <v>147</v>
      </c>
      <c r="C752" s="0" t="s">
        <v>148</v>
      </c>
      <c r="D752" s="14" t="n">
        <v>507.15</v>
      </c>
    </row>
    <row r="753" customFormat="false" ht="15" hidden="false" customHeight="false" outlineLevel="0" collapsed="false">
      <c r="A753" s="4" t="n">
        <v>40805</v>
      </c>
      <c r="B753" s="0" t="s">
        <v>149</v>
      </c>
      <c r="C753" s="0" t="s">
        <v>150</v>
      </c>
      <c r="D753" s="14" t="n">
        <v>615.46</v>
      </c>
    </row>
    <row r="754" customFormat="false" ht="15" hidden="false" customHeight="false" outlineLevel="0" collapsed="false">
      <c r="A754" s="4" t="n">
        <v>40805</v>
      </c>
      <c r="B754" s="0" t="s">
        <v>151</v>
      </c>
      <c r="C754" s="0" t="s">
        <v>152</v>
      </c>
      <c r="D754" s="14" t="n">
        <v>2882.5</v>
      </c>
    </row>
    <row r="755" customFormat="false" ht="15" hidden="false" customHeight="false" outlineLevel="0" collapsed="false">
      <c r="A755" s="4" t="n">
        <v>40805</v>
      </c>
      <c r="B755" s="0" t="s">
        <v>153</v>
      </c>
      <c r="C755" s="0" t="s">
        <v>154</v>
      </c>
      <c r="D755" s="14" t="n">
        <v>202.22</v>
      </c>
    </row>
    <row r="756" customFormat="false" ht="15" hidden="false" customHeight="false" outlineLevel="0" collapsed="false">
      <c r="A756" s="4" t="n">
        <v>40805</v>
      </c>
      <c r="B756" s="0" t="s">
        <v>155</v>
      </c>
      <c r="C756" s="0" t="s">
        <v>156</v>
      </c>
      <c r="D756" s="14" t="n">
        <v>494.64</v>
      </c>
    </row>
    <row r="757" customFormat="false" ht="15" hidden="false" customHeight="false" outlineLevel="0" collapsed="false">
      <c r="A757" s="4" t="n">
        <v>40805</v>
      </c>
      <c r="B757" s="0" t="s">
        <v>157</v>
      </c>
      <c r="C757" s="0" t="s">
        <v>158</v>
      </c>
      <c r="D757" s="14" t="n">
        <v>63.75</v>
      </c>
    </row>
    <row r="758" customFormat="false" ht="15" hidden="false" customHeight="false" outlineLevel="0" collapsed="false">
      <c r="A758" s="4" t="n">
        <v>40805</v>
      </c>
      <c r="B758" s="0" t="s">
        <v>159</v>
      </c>
      <c r="C758" s="0" t="s">
        <v>160</v>
      </c>
      <c r="D758" s="14" t="n">
        <v>81.6</v>
      </c>
    </row>
    <row r="759" customFormat="false" ht="15" hidden="false" customHeight="false" outlineLevel="0" collapsed="false">
      <c r="A759" s="4" t="n">
        <v>40805</v>
      </c>
      <c r="B759" s="0" t="s">
        <v>161</v>
      </c>
      <c r="C759" s="0" t="s">
        <v>162</v>
      </c>
      <c r="D759" s="14" t="n">
        <v>37.5</v>
      </c>
    </row>
    <row r="760" customFormat="false" ht="15" hidden="false" customHeight="false" outlineLevel="0" collapsed="false">
      <c r="A760" s="4" t="n">
        <v>40805</v>
      </c>
      <c r="B760" s="0" t="s">
        <v>163</v>
      </c>
      <c r="C760" s="0" t="s">
        <v>164</v>
      </c>
      <c r="D760" s="14" t="n">
        <v>39.8</v>
      </c>
    </row>
    <row r="761" customFormat="false" ht="15" hidden="false" customHeight="false" outlineLevel="0" collapsed="false">
      <c r="A761" s="4" t="n">
        <v>40805</v>
      </c>
      <c r="B761" s="0" t="s">
        <v>165</v>
      </c>
      <c r="C761" s="0" t="s">
        <v>166</v>
      </c>
      <c r="D761" s="14" t="n">
        <v>914.27</v>
      </c>
    </row>
    <row r="762" customFormat="false" ht="15" hidden="false" customHeight="false" outlineLevel="0" collapsed="false">
      <c r="A762" s="4" t="n">
        <v>40805</v>
      </c>
      <c r="B762" s="0" t="s">
        <v>167</v>
      </c>
      <c r="C762" s="0" t="s">
        <v>168</v>
      </c>
      <c r="D762" s="14" t="n">
        <v>1206.57</v>
      </c>
    </row>
    <row r="763" customFormat="false" ht="15" hidden="false" customHeight="false" outlineLevel="0" collapsed="false">
      <c r="A763" s="4" t="n">
        <v>40805</v>
      </c>
      <c r="B763" s="0" t="s">
        <v>169</v>
      </c>
      <c r="C763" s="0" t="s">
        <v>170</v>
      </c>
      <c r="D763" s="14" t="n">
        <v>199.92</v>
      </c>
    </row>
    <row r="764" customFormat="false" ht="15" hidden="false" customHeight="false" outlineLevel="0" collapsed="false">
      <c r="A764" s="4" t="n">
        <v>40805</v>
      </c>
      <c r="B764" s="0" t="s">
        <v>171</v>
      </c>
      <c r="C764" s="0" t="s">
        <v>172</v>
      </c>
      <c r="D764" s="14" t="n">
        <v>1611.39</v>
      </c>
    </row>
    <row r="765" customFormat="false" ht="15" hidden="false" customHeight="false" outlineLevel="0" collapsed="false">
      <c r="A765" s="4" t="n">
        <v>40805</v>
      </c>
      <c r="B765" s="0" t="s">
        <v>173</v>
      </c>
      <c r="C765" s="0" t="s">
        <v>174</v>
      </c>
      <c r="D765" s="14" t="n">
        <v>463.77</v>
      </c>
    </row>
    <row r="766" customFormat="false" ht="15" hidden="false" customHeight="false" outlineLevel="0" collapsed="false">
      <c r="A766" s="4" t="n">
        <v>40805</v>
      </c>
      <c r="B766" s="0" t="s">
        <v>175</v>
      </c>
      <c r="C766" s="0" t="s">
        <v>176</v>
      </c>
      <c r="D766" s="14" t="n">
        <v>241.13</v>
      </c>
    </row>
    <row r="767" customFormat="false" ht="15" hidden="false" customHeight="false" outlineLevel="0" collapsed="false">
      <c r="A767" s="4" t="n">
        <v>40805</v>
      </c>
      <c r="B767" s="0" t="s">
        <v>177</v>
      </c>
      <c r="C767" s="0" t="s">
        <v>178</v>
      </c>
      <c r="D767" s="14" t="n">
        <v>280.46</v>
      </c>
    </row>
    <row r="768" customFormat="false" ht="15" hidden="false" customHeight="false" outlineLevel="0" collapsed="false">
      <c r="A768" s="4" t="n">
        <v>40805</v>
      </c>
      <c r="B768" s="0" t="s">
        <v>179</v>
      </c>
      <c r="C768" s="0" t="s">
        <v>180</v>
      </c>
      <c r="D768" s="14" t="n">
        <v>11.8</v>
      </c>
    </row>
    <row r="769" customFormat="false" ht="15" hidden="false" customHeight="false" outlineLevel="0" collapsed="false">
      <c r="A769" s="4" t="n">
        <v>40805</v>
      </c>
      <c r="B769" s="0" t="s">
        <v>181</v>
      </c>
      <c r="C769" s="0" t="s">
        <v>182</v>
      </c>
      <c r="D769" s="14" t="n">
        <v>46.12</v>
      </c>
    </row>
    <row r="770" customFormat="false" ht="15" hidden="false" customHeight="false" outlineLevel="0" collapsed="false">
      <c r="A770" s="4" t="n">
        <v>40805</v>
      </c>
      <c r="B770" s="0" t="s">
        <v>183</v>
      </c>
      <c r="C770" s="0" t="s">
        <v>184</v>
      </c>
      <c r="D770" s="14" t="n">
        <v>939.77</v>
      </c>
    </row>
    <row r="771" customFormat="false" ht="15" hidden="false" customHeight="false" outlineLevel="0" collapsed="false">
      <c r="A771" s="4" t="n">
        <v>40805</v>
      </c>
      <c r="B771" s="0" t="s">
        <v>185</v>
      </c>
      <c r="C771" s="0" t="s">
        <v>186</v>
      </c>
      <c r="D771" s="14" t="n">
        <v>1175.35</v>
      </c>
    </row>
    <row r="772" customFormat="false" ht="15" hidden="false" customHeight="false" outlineLevel="0" collapsed="false">
      <c r="A772" s="4" t="n">
        <v>40805</v>
      </c>
      <c r="B772" s="0" t="s">
        <v>187</v>
      </c>
      <c r="C772" s="0" t="s">
        <v>188</v>
      </c>
      <c r="D772" s="14" t="n">
        <v>943.29</v>
      </c>
    </row>
    <row r="773" customFormat="false" ht="15" hidden="false" customHeight="false" outlineLevel="0" collapsed="false">
      <c r="A773" s="4" t="n">
        <v>40805</v>
      </c>
      <c r="B773" s="0" t="s">
        <v>189</v>
      </c>
      <c r="C773" s="0" t="s">
        <v>190</v>
      </c>
      <c r="D773" s="14" t="n">
        <v>1005.93</v>
      </c>
    </row>
    <row r="774" customFormat="false" ht="15" hidden="false" customHeight="false" outlineLevel="0" collapsed="false">
      <c r="A774" s="4" t="n">
        <v>40805</v>
      </c>
      <c r="B774" s="0" t="s">
        <v>191</v>
      </c>
      <c r="C774" s="0" t="s">
        <v>192</v>
      </c>
      <c r="D774" s="14" t="n">
        <v>56.21</v>
      </c>
    </row>
    <row r="775" customFormat="false" ht="15" hidden="false" customHeight="false" outlineLevel="0" collapsed="false">
      <c r="A775" s="4" t="n">
        <v>40805</v>
      </c>
      <c r="B775" s="0" t="s">
        <v>193</v>
      </c>
      <c r="C775" s="0" t="s">
        <v>194</v>
      </c>
      <c r="D775" s="14" t="n">
        <v>241.76</v>
      </c>
    </row>
    <row r="776" customFormat="false" ht="15" hidden="false" customHeight="false" outlineLevel="0" collapsed="false">
      <c r="A776" s="4" t="n">
        <v>40805</v>
      </c>
      <c r="B776" s="0" t="s">
        <v>195</v>
      </c>
      <c r="C776" s="0" t="s">
        <v>196</v>
      </c>
      <c r="D776" s="14" t="n">
        <v>63.8</v>
      </c>
    </row>
    <row r="777" customFormat="false" ht="15" hidden="false" customHeight="false" outlineLevel="0" collapsed="false">
      <c r="A777" s="4" t="n">
        <v>40805</v>
      </c>
      <c r="B777" s="0" t="s">
        <v>197</v>
      </c>
      <c r="C777" s="0" t="s">
        <v>198</v>
      </c>
      <c r="D777" s="14" t="n">
        <v>644.82</v>
      </c>
    </row>
    <row r="778" customFormat="false" ht="15" hidden="false" customHeight="false" outlineLevel="0" collapsed="false">
      <c r="A778" s="4" t="n">
        <v>40805</v>
      </c>
      <c r="B778" s="0" t="s">
        <v>199</v>
      </c>
      <c r="C778" s="0" t="s">
        <v>200</v>
      </c>
      <c r="D778" s="14" t="n">
        <v>190.82</v>
      </c>
    </row>
    <row r="779" customFormat="false" ht="15" hidden="false" customHeight="false" outlineLevel="0" collapsed="false">
      <c r="A779" s="4" t="n">
        <v>40805</v>
      </c>
      <c r="B779" s="0" t="s">
        <v>201</v>
      </c>
      <c r="C779" s="0" t="s">
        <v>202</v>
      </c>
      <c r="D779" s="14" t="n">
        <v>82.22</v>
      </c>
    </row>
    <row r="780" customFormat="false" ht="15" hidden="false" customHeight="false" outlineLevel="0" collapsed="false">
      <c r="A780" s="4" t="n">
        <v>40805</v>
      </c>
      <c r="B780" s="0" t="s">
        <v>203</v>
      </c>
      <c r="C780" s="0" t="s">
        <v>204</v>
      </c>
      <c r="D780" s="14" t="n">
        <v>292.26</v>
      </c>
    </row>
    <row r="781" customFormat="false" ht="15" hidden="false" customHeight="false" outlineLevel="0" collapsed="false">
      <c r="A781" s="4" t="n">
        <v>40805</v>
      </c>
      <c r="B781" s="0" t="s">
        <v>205</v>
      </c>
      <c r="C781" s="0" t="s">
        <v>206</v>
      </c>
      <c r="D781" s="14" t="n">
        <v>650.17</v>
      </c>
    </row>
    <row r="782" customFormat="false" ht="15" hidden="false" customHeight="false" outlineLevel="0" collapsed="false">
      <c r="A782" s="4" t="n">
        <v>40805</v>
      </c>
      <c r="B782" s="0" t="s">
        <v>207</v>
      </c>
      <c r="C782" s="0" t="s">
        <v>208</v>
      </c>
      <c r="D782" s="14" t="n">
        <v>476.98</v>
      </c>
    </row>
    <row r="783" customFormat="false" ht="15" hidden="false" customHeight="false" outlineLevel="0" collapsed="false">
      <c r="A783" s="4" t="n">
        <v>40805</v>
      </c>
      <c r="B783" s="0" t="s">
        <v>209</v>
      </c>
      <c r="C783" s="0" t="s">
        <v>210</v>
      </c>
      <c r="D783" s="14" t="n">
        <v>711.92</v>
      </c>
    </row>
    <row r="784" customFormat="false" ht="15" hidden="false" customHeight="false" outlineLevel="0" collapsed="false">
      <c r="A784" s="4" t="n">
        <v>40805</v>
      </c>
      <c r="B784" s="0" t="s">
        <v>211</v>
      </c>
      <c r="C784" s="0" t="s">
        <v>212</v>
      </c>
      <c r="D784" s="14" t="n">
        <v>686.3</v>
      </c>
    </row>
    <row r="785" customFormat="false" ht="15" hidden="false" customHeight="false" outlineLevel="0" collapsed="false">
      <c r="A785" s="4" t="n">
        <v>40805</v>
      </c>
      <c r="B785" s="0" t="s">
        <v>213</v>
      </c>
      <c r="C785" s="0" t="s">
        <v>214</v>
      </c>
      <c r="D785" s="14" t="n">
        <v>702.68</v>
      </c>
    </row>
    <row r="786" customFormat="false" ht="15" hidden="false" customHeight="false" outlineLevel="0" collapsed="false">
      <c r="A786" s="4" t="n">
        <v>40805</v>
      </c>
      <c r="B786" s="0" t="s">
        <v>215</v>
      </c>
      <c r="C786" s="0" t="s">
        <v>216</v>
      </c>
      <c r="D786" s="14" t="n">
        <v>308.5</v>
      </c>
    </row>
    <row r="787" customFormat="false" ht="15" hidden="false" customHeight="false" outlineLevel="0" collapsed="false">
      <c r="A787" s="4" t="n">
        <v>40805</v>
      </c>
      <c r="B787" s="0" t="s">
        <v>217</v>
      </c>
      <c r="C787" s="0" t="s">
        <v>218</v>
      </c>
      <c r="D787" s="14" t="n">
        <v>146.28</v>
      </c>
    </row>
    <row r="788" customFormat="false" ht="15" hidden="false" customHeight="false" outlineLevel="0" collapsed="false">
      <c r="A788" s="4" t="n">
        <v>40805</v>
      </c>
      <c r="B788" s="0" t="s">
        <v>219</v>
      </c>
      <c r="C788" s="0" t="s">
        <v>220</v>
      </c>
      <c r="D788" s="14" t="n">
        <v>694.9</v>
      </c>
    </row>
    <row r="789" customFormat="false" ht="15" hidden="false" customHeight="false" outlineLevel="0" collapsed="false">
      <c r="A789" s="4" t="n">
        <v>40805</v>
      </c>
      <c r="B789" s="0" t="s">
        <v>221</v>
      </c>
      <c r="C789" s="0" t="s">
        <v>222</v>
      </c>
      <c r="D789" s="14" t="n">
        <v>396.23</v>
      </c>
    </row>
    <row r="790" customFormat="false" ht="15" hidden="false" customHeight="false" outlineLevel="0" collapsed="false">
      <c r="A790" s="4" t="n">
        <v>40805</v>
      </c>
      <c r="B790" s="0" t="s">
        <v>223</v>
      </c>
      <c r="C790" s="0" t="s">
        <v>224</v>
      </c>
      <c r="D790" s="14" t="n">
        <v>1755.74</v>
      </c>
    </row>
    <row r="791" customFormat="false" ht="15" hidden="false" customHeight="false" outlineLevel="0" collapsed="false">
      <c r="A791" s="4" t="n">
        <v>40805</v>
      </c>
      <c r="B791" s="0" t="s">
        <v>227</v>
      </c>
      <c r="C791" s="0" t="s">
        <v>228</v>
      </c>
      <c r="D791" s="14" t="n">
        <v>3585.32</v>
      </c>
    </row>
    <row r="792" customFormat="false" ht="15" hidden="false" customHeight="false" outlineLevel="0" collapsed="false">
      <c r="A792" s="4" t="n">
        <v>40805</v>
      </c>
      <c r="B792" s="0" t="s">
        <v>229</v>
      </c>
      <c r="C792" s="0" t="s">
        <v>230</v>
      </c>
      <c r="D792" s="14" t="n">
        <v>1032.56</v>
      </c>
    </row>
    <row r="793" customFormat="false" ht="15" hidden="false" customHeight="false" outlineLevel="0" collapsed="false">
      <c r="A793" s="4" t="n">
        <v>40805</v>
      </c>
      <c r="B793" s="0" t="s">
        <v>231</v>
      </c>
      <c r="C793" s="0" t="s">
        <v>232</v>
      </c>
      <c r="D793" s="14" t="n">
        <v>573.5</v>
      </c>
    </row>
    <row r="794" customFormat="false" ht="15" hidden="false" customHeight="false" outlineLevel="0" collapsed="false">
      <c r="A794" s="4" t="n">
        <v>40805</v>
      </c>
      <c r="B794" s="0" t="s">
        <v>233</v>
      </c>
      <c r="C794" s="0" t="s">
        <v>234</v>
      </c>
      <c r="D794" s="14" t="n">
        <v>2624.11</v>
      </c>
    </row>
    <row r="795" customFormat="false" ht="15" hidden="false" customHeight="false" outlineLevel="0" collapsed="false">
      <c r="A795" s="4" t="n">
        <v>40805</v>
      </c>
      <c r="B795" s="0" t="s">
        <v>235</v>
      </c>
      <c r="C795" s="0" t="s">
        <v>236</v>
      </c>
      <c r="D795" s="14" t="n">
        <v>2414.25</v>
      </c>
    </row>
    <row r="796" customFormat="false" ht="15" hidden="false" customHeight="false" outlineLevel="0" collapsed="false">
      <c r="A796" s="4" t="n">
        <v>40805</v>
      </c>
      <c r="B796" s="0" t="s">
        <v>237</v>
      </c>
      <c r="C796" s="0" t="s">
        <v>238</v>
      </c>
      <c r="D796" s="14" t="n">
        <v>91.8</v>
      </c>
    </row>
    <row r="797" customFormat="false" ht="15" hidden="false" customHeight="false" outlineLevel="0" collapsed="false">
      <c r="A797" s="4" t="n">
        <v>40805</v>
      </c>
      <c r="B797" s="0" t="s">
        <v>239</v>
      </c>
      <c r="C797" s="0" t="s">
        <v>240</v>
      </c>
      <c r="D797" s="14" t="n">
        <v>2458.59</v>
      </c>
    </row>
    <row r="798" customFormat="false" ht="15" hidden="false" customHeight="false" outlineLevel="0" collapsed="false">
      <c r="A798" s="4" t="n">
        <v>40805</v>
      </c>
      <c r="B798" s="0" t="s">
        <v>241</v>
      </c>
      <c r="C798" s="0" t="s">
        <v>242</v>
      </c>
      <c r="D798" s="14" t="n">
        <v>820.19</v>
      </c>
    </row>
    <row r="799" customFormat="false" ht="15" hidden="false" customHeight="false" outlineLevel="0" collapsed="false">
      <c r="A799" s="4" t="n">
        <v>40805</v>
      </c>
      <c r="B799" s="0" t="s">
        <v>243</v>
      </c>
      <c r="C799" s="0" t="s">
        <v>244</v>
      </c>
      <c r="D799" s="14" t="n">
        <v>332.26</v>
      </c>
    </row>
    <row r="800" customFormat="false" ht="15" hidden="false" customHeight="false" outlineLevel="0" collapsed="false">
      <c r="A800" s="4" t="n">
        <v>40805</v>
      </c>
      <c r="B800" s="0" t="s">
        <v>245</v>
      </c>
      <c r="C800" s="0" t="s">
        <v>246</v>
      </c>
      <c r="D800" s="14" t="n">
        <v>322.94</v>
      </c>
    </row>
    <row r="801" customFormat="false" ht="15" hidden="false" customHeight="false" outlineLevel="0" collapsed="false">
      <c r="A801" s="4" t="n">
        <v>40805</v>
      </c>
      <c r="B801" s="0" t="s">
        <v>247</v>
      </c>
      <c r="C801" s="0" t="s">
        <v>248</v>
      </c>
      <c r="D801" s="14" t="n">
        <v>460.48</v>
      </c>
    </row>
    <row r="802" customFormat="false" ht="15" hidden="false" customHeight="false" outlineLevel="0" collapsed="false">
      <c r="A802" s="4" t="n">
        <v>40805</v>
      </c>
      <c r="B802" s="0" t="s">
        <v>249</v>
      </c>
      <c r="C802" s="0" t="s">
        <v>250</v>
      </c>
      <c r="D802" s="14" t="n">
        <v>245.58</v>
      </c>
    </row>
    <row r="803" customFormat="false" ht="15" hidden="false" customHeight="false" outlineLevel="0" collapsed="false">
      <c r="A803" s="4" t="n">
        <v>40805</v>
      </c>
      <c r="B803" s="0" t="s">
        <v>251</v>
      </c>
      <c r="C803" s="0" t="s">
        <v>252</v>
      </c>
      <c r="D803" s="14" t="n">
        <v>593.72</v>
      </c>
    </row>
    <row r="804" customFormat="false" ht="15" hidden="false" customHeight="false" outlineLevel="0" collapsed="false">
      <c r="A804" s="4" t="n">
        <v>40805</v>
      </c>
      <c r="B804" s="0" t="s">
        <v>253</v>
      </c>
      <c r="C804" s="0" t="s">
        <v>254</v>
      </c>
      <c r="D804" s="14" t="n">
        <v>244.74</v>
      </c>
    </row>
    <row r="805" customFormat="false" ht="15" hidden="false" customHeight="false" outlineLevel="0" collapsed="false">
      <c r="A805" s="4" t="n">
        <v>40805</v>
      </c>
      <c r="B805" s="0" t="s">
        <v>255</v>
      </c>
      <c r="C805" s="0" t="s">
        <v>256</v>
      </c>
      <c r="D805" s="14" t="n">
        <v>892.33</v>
      </c>
    </row>
    <row r="806" customFormat="false" ht="15" hidden="false" customHeight="false" outlineLevel="0" collapsed="false">
      <c r="A806" s="4" t="n">
        <v>40805</v>
      </c>
      <c r="B806" s="0" t="s">
        <v>257</v>
      </c>
      <c r="C806" s="0" t="s">
        <v>258</v>
      </c>
      <c r="D806" s="14" t="n">
        <v>922.41</v>
      </c>
    </row>
    <row r="807" customFormat="false" ht="15" hidden="false" customHeight="false" outlineLevel="0" collapsed="false">
      <c r="A807" s="4" t="n">
        <v>40805</v>
      </c>
      <c r="B807" s="0" t="s">
        <v>259</v>
      </c>
      <c r="C807" s="0" t="s">
        <v>260</v>
      </c>
      <c r="D807" s="14" t="n">
        <v>29.28</v>
      </c>
    </row>
    <row r="808" customFormat="false" ht="15" hidden="false" customHeight="false" outlineLevel="0" collapsed="false">
      <c r="A808" s="4" t="n">
        <v>40805</v>
      </c>
      <c r="B808" s="0" t="s">
        <v>261</v>
      </c>
      <c r="C808" s="0" t="s">
        <v>262</v>
      </c>
      <c r="D808" s="14" t="n">
        <v>518.91</v>
      </c>
    </row>
    <row r="809" customFormat="false" ht="15" hidden="false" customHeight="false" outlineLevel="0" collapsed="false">
      <c r="A809" s="4" t="n">
        <v>40805</v>
      </c>
      <c r="B809" s="0" t="s">
        <v>263</v>
      </c>
      <c r="C809" s="0" t="s">
        <v>264</v>
      </c>
      <c r="D809" s="14" t="n">
        <v>194.33</v>
      </c>
    </row>
    <row r="810" customFormat="false" ht="15" hidden="false" customHeight="false" outlineLevel="0" collapsed="false">
      <c r="A810" s="4" t="n">
        <v>40805</v>
      </c>
      <c r="B810" s="0" t="s">
        <v>265</v>
      </c>
      <c r="C810" s="0" t="s">
        <v>266</v>
      </c>
      <c r="D810" s="14" t="n">
        <v>576.3</v>
      </c>
    </row>
    <row r="811" customFormat="false" ht="15" hidden="false" customHeight="false" outlineLevel="0" collapsed="false">
      <c r="A811" s="4" t="n">
        <v>40805</v>
      </c>
      <c r="B811" s="0" t="s">
        <v>267</v>
      </c>
      <c r="C811" s="0" t="s">
        <v>268</v>
      </c>
      <c r="D811" s="14" t="n">
        <v>643.93</v>
      </c>
    </row>
    <row r="812" customFormat="false" ht="15" hidden="false" customHeight="false" outlineLevel="0" collapsed="false">
      <c r="A812" s="4" t="n">
        <v>40805</v>
      </c>
      <c r="B812" s="0" t="s">
        <v>269</v>
      </c>
      <c r="C812" s="0" t="s">
        <v>270</v>
      </c>
      <c r="D812" s="14" t="n">
        <v>620.93</v>
      </c>
    </row>
    <row r="813" customFormat="false" ht="15" hidden="false" customHeight="false" outlineLevel="0" collapsed="false">
      <c r="A813" s="4" t="n">
        <v>40805</v>
      </c>
      <c r="B813" s="0" t="s">
        <v>271</v>
      </c>
      <c r="C813" s="0" t="s">
        <v>272</v>
      </c>
      <c r="D813" s="14" t="n">
        <v>114.72</v>
      </c>
    </row>
    <row r="814" customFormat="false" ht="15" hidden="false" customHeight="false" outlineLevel="0" collapsed="false">
      <c r="A814" s="4" t="n">
        <v>40805</v>
      </c>
      <c r="B814" s="0" t="s">
        <v>273</v>
      </c>
      <c r="C814" s="0" t="s">
        <v>274</v>
      </c>
      <c r="D814" s="14" t="n">
        <v>61.2</v>
      </c>
    </row>
    <row r="815" customFormat="false" ht="15" hidden="false" customHeight="false" outlineLevel="0" collapsed="false">
      <c r="A815" s="4" t="n">
        <v>40805</v>
      </c>
      <c r="B815" s="0" t="s">
        <v>275</v>
      </c>
      <c r="C815" s="0" t="s">
        <v>276</v>
      </c>
      <c r="D815" s="14" t="n">
        <v>74.4</v>
      </c>
    </row>
    <row r="816" customFormat="false" ht="15" hidden="false" customHeight="false" outlineLevel="0" collapsed="false">
      <c r="A816" s="4" t="n">
        <v>40805</v>
      </c>
      <c r="B816" s="0" t="s">
        <v>277</v>
      </c>
      <c r="C816" s="0" t="s">
        <v>278</v>
      </c>
      <c r="D816" s="14" t="n">
        <v>40.52</v>
      </c>
    </row>
    <row r="817" customFormat="false" ht="15" hidden="false" customHeight="false" outlineLevel="0" collapsed="false">
      <c r="A817" s="4" t="n">
        <v>40805</v>
      </c>
      <c r="B817" s="0" t="s">
        <v>279</v>
      </c>
      <c r="C817" s="0" t="s">
        <v>280</v>
      </c>
      <c r="D817" s="14" t="n">
        <v>20.43</v>
      </c>
    </row>
    <row r="818" customFormat="false" ht="15" hidden="false" customHeight="false" outlineLevel="0" collapsed="false">
      <c r="A818" s="4" t="n">
        <v>40805</v>
      </c>
      <c r="B818" s="0" t="s">
        <v>283</v>
      </c>
      <c r="C818" s="0" t="s">
        <v>284</v>
      </c>
      <c r="D818" s="14" t="n">
        <v>747.2</v>
      </c>
    </row>
    <row r="819" customFormat="false" ht="15" hidden="false" customHeight="false" outlineLevel="0" collapsed="false">
      <c r="A819" s="4" t="n">
        <v>40805</v>
      </c>
      <c r="B819" s="0" t="s">
        <v>285</v>
      </c>
      <c r="C819" s="0" t="s">
        <v>286</v>
      </c>
      <c r="D819" s="14" t="n">
        <v>367.03</v>
      </c>
    </row>
    <row r="820" customFormat="false" ht="15" hidden="false" customHeight="false" outlineLevel="0" collapsed="false">
      <c r="A820" s="4" t="n">
        <v>40805</v>
      </c>
      <c r="B820" s="0" t="s">
        <v>287</v>
      </c>
      <c r="C820" s="0" t="s">
        <v>288</v>
      </c>
      <c r="D820" s="14" t="n">
        <v>366.56</v>
      </c>
    </row>
    <row r="821" customFormat="false" ht="15" hidden="false" customHeight="false" outlineLevel="0" collapsed="false">
      <c r="A821" s="4" t="n">
        <v>40805</v>
      </c>
      <c r="B821" s="0" t="s">
        <v>289</v>
      </c>
      <c r="C821" s="0" t="s">
        <v>290</v>
      </c>
      <c r="D821" s="14" t="n">
        <v>260.72</v>
      </c>
    </row>
    <row r="822" customFormat="false" ht="15" hidden="false" customHeight="false" outlineLevel="0" collapsed="false">
      <c r="A822" s="4" t="n">
        <v>40805</v>
      </c>
      <c r="B822" s="0" t="s">
        <v>291</v>
      </c>
      <c r="C822" s="0" t="s">
        <v>292</v>
      </c>
      <c r="D822" s="14" t="n">
        <v>169.8</v>
      </c>
    </row>
    <row r="823" customFormat="false" ht="15" hidden="false" customHeight="false" outlineLevel="0" collapsed="false">
      <c r="A823" s="4" t="n">
        <v>40805</v>
      </c>
      <c r="B823" s="0" t="s">
        <v>293</v>
      </c>
      <c r="C823" s="0" t="s">
        <v>294</v>
      </c>
      <c r="D823" s="14" t="n">
        <v>104.88</v>
      </c>
    </row>
    <row r="824" customFormat="false" ht="15" hidden="false" customHeight="false" outlineLevel="0" collapsed="false">
      <c r="A824" s="4" t="n">
        <v>40805</v>
      </c>
      <c r="B824" s="0" t="s">
        <v>295</v>
      </c>
      <c r="C824" s="0" t="s">
        <v>296</v>
      </c>
      <c r="D824" s="14" t="n">
        <v>525.41</v>
      </c>
    </row>
    <row r="825" customFormat="false" ht="15" hidden="false" customHeight="false" outlineLevel="0" collapsed="false">
      <c r="A825" s="4" t="n">
        <v>40805</v>
      </c>
      <c r="B825" s="0" t="s">
        <v>297</v>
      </c>
      <c r="C825" s="0" t="s">
        <v>298</v>
      </c>
      <c r="D825" s="14" t="n">
        <v>266.11</v>
      </c>
    </row>
    <row r="826" customFormat="false" ht="15" hidden="false" customHeight="false" outlineLevel="0" collapsed="false">
      <c r="A826" s="4" t="n">
        <v>40805</v>
      </c>
      <c r="B826" s="0" t="s">
        <v>299</v>
      </c>
      <c r="C826" s="0" t="s">
        <v>300</v>
      </c>
      <c r="D826" s="14" t="n">
        <v>433.83</v>
      </c>
    </row>
    <row r="827" customFormat="false" ht="15" hidden="false" customHeight="false" outlineLevel="0" collapsed="false">
      <c r="A827" s="4" t="n">
        <v>40805</v>
      </c>
      <c r="B827" s="0" t="s">
        <v>301</v>
      </c>
      <c r="C827" s="0" t="s">
        <v>302</v>
      </c>
      <c r="D827" s="14" t="n">
        <v>480.12</v>
      </c>
    </row>
    <row r="828" customFormat="false" ht="15" hidden="false" customHeight="false" outlineLevel="0" collapsed="false">
      <c r="A828" s="4" t="n">
        <v>40805</v>
      </c>
      <c r="B828" s="0" t="s">
        <v>303</v>
      </c>
      <c r="C828" s="0" t="s">
        <v>304</v>
      </c>
      <c r="D828" s="14" t="n">
        <v>379.4</v>
      </c>
    </row>
    <row r="829" customFormat="false" ht="15" hidden="false" customHeight="false" outlineLevel="0" collapsed="false">
      <c r="A829" s="4" t="n">
        <v>40805</v>
      </c>
      <c r="B829" s="0" t="s">
        <v>305</v>
      </c>
      <c r="C829" s="0" t="s">
        <v>306</v>
      </c>
      <c r="D829" s="14" t="n">
        <v>1576.12</v>
      </c>
    </row>
    <row r="830" customFormat="false" ht="15" hidden="false" customHeight="false" outlineLevel="0" collapsed="false">
      <c r="A830" s="4" t="n">
        <v>40805</v>
      </c>
      <c r="B830" s="0" t="s">
        <v>307</v>
      </c>
      <c r="C830" s="0" t="s">
        <v>308</v>
      </c>
      <c r="D830" s="14" t="n">
        <v>1173.96</v>
      </c>
    </row>
    <row r="831" customFormat="false" ht="15" hidden="false" customHeight="false" outlineLevel="0" collapsed="false">
      <c r="A831" s="4" t="n">
        <v>40805</v>
      </c>
      <c r="B831" s="0" t="s">
        <v>309</v>
      </c>
      <c r="C831" s="0" t="s">
        <v>310</v>
      </c>
      <c r="D831" s="14" t="n">
        <v>572.68</v>
      </c>
    </row>
    <row r="832" customFormat="false" ht="15" hidden="false" customHeight="false" outlineLevel="0" collapsed="false">
      <c r="A832" s="4" t="n">
        <v>40805</v>
      </c>
      <c r="B832" s="0" t="s">
        <v>311</v>
      </c>
      <c r="C832" s="0" t="s">
        <v>312</v>
      </c>
      <c r="D832" s="14" t="n">
        <v>1826.76</v>
      </c>
    </row>
    <row r="833" customFormat="false" ht="15" hidden="false" customHeight="false" outlineLevel="0" collapsed="false">
      <c r="A833" s="4" t="n">
        <v>40805</v>
      </c>
      <c r="B833" s="0" t="s">
        <v>313</v>
      </c>
      <c r="C833" s="0" t="s">
        <v>314</v>
      </c>
      <c r="D833" s="14" t="n">
        <v>539.51</v>
      </c>
    </row>
    <row r="834" customFormat="false" ht="15" hidden="false" customHeight="false" outlineLevel="0" collapsed="false">
      <c r="A834" s="4" t="n">
        <v>40805</v>
      </c>
      <c r="B834" s="0" t="s">
        <v>315</v>
      </c>
      <c r="C834" s="0" t="s">
        <v>316</v>
      </c>
      <c r="D834" s="14" t="n">
        <v>517.7</v>
      </c>
    </row>
    <row r="835" customFormat="false" ht="15" hidden="false" customHeight="false" outlineLevel="0" collapsed="false">
      <c r="A835" s="4" t="n">
        <v>40805</v>
      </c>
      <c r="B835" s="0" t="s">
        <v>317</v>
      </c>
      <c r="C835" s="0" t="s">
        <v>318</v>
      </c>
      <c r="D835" s="14" t="n">
        <v>605.28</v>
      </c>
    </row>
    <row r="836" customFormat="false" ht="15" hidden="false" customHeight="false" outlineLevel="0" collapsed="false">
      <c r="A836" s="4" t="n">
        <v>40805</v>
      </c>
      <c r="B836" s="0" t="s">
        <v>319</v>
      </c>
      <c r="C836" s="0" t="s">
        <v>320</v>
      </c>
      <c r="D836" s="14" t="n">
        <v>1942.3</v>
      </c>
    </row>
    <row r="837" customFormat="false" ht="15" hidden="false" customHeight="false" outlineLevel="0" collapsed="false">
      <c r="A837" s="4" t="n">
        <v>40805</v>
      </c>
      <c r="B837" s="0" t="s">
        <v>321</v>
      </c>
      <c r="C837" s="0" t="s">
        <v>322</v>
      </c>
      <c r="D837" s="14" t="n">
        <v>2438.87</v>
      </c>
    </row>
    <row r="838" customFormat="false" ht="15" hidden="false" customHeight="false" outlineLevel="0" collapsed="false">
      <c r="A838" s="4" t="n">
        <v>40805</v>
      </c>
      <c r="B838" s="0" t="s">
        <v>323</v>
      </c>
      <c r="C838" s="0" t="s">
        <v>324</v>
      </c>
      <c r="D838" s="14" t="n">
        <v>226.9</v>
      </c>
    </row>
    <row r="839" customFormat="false" ht="15" hidden="false" customHeight="false" outlineLevel="0" collapsed="false">
      <c r="A839" s="4" t="n">
        <v>40805</v>
      </c>
      <c r="B839" s="0" t="s">
        <v>325</v>
      </c>
      <c r="C839" s="0" t="s">
        <v>326</v>
      </c>
      <c r="D839" s="14" t="n">
        <v>2328.11</v>
      </c>
    </row>
    <row r="840" customFormat="false" ht="15" hidden="false" customHeight="false" outlineLevel="0" collapsed="false">
      <c r="A840" s="4" t="n">
        <v>40805</v>
      </c>
      <c r="B840" s="0" t="s">
        <v>327</v>
      </c>
      <c r="C840" s="0" t="s">
        <v>328</v>
      </c>
      <c r="D840" s="14" t="n">
        <v>3110.48</v>
      </c>
    </row>
    <row r="841" customFormat="false" ht="15" hidden="false" customHeight="false" outlineLevel="0" collapsed="false">
      <c r="A841" s="4" t="n">
        <v>40805</v>
      </c>
      <c r="B841" s="0" t="s">
        <v>329</v>
      </c>
      <c r="C841" s="0" t="s">
        <v>330</v>
      </c>
      <c r="D841" s="14" t="n">
        <v>399.86</v>
      </c>
    </row>
    <row r="842" customFormat="false" ht="15" hidden="false" customHeight="false" outlineLevel="0" collapsed="false">
      <c r="A842" s="4" t="n">
        <v>40805</v>
      </c>
      <c r="B842" s="0" t="s">
        <v>331</v>
      </c>
      <c r="C842" s="0" t="s">
        <v>332</v>
      </c>
      <c r="D842" s="14" t="n">
        <v>529.16</v>
      </c>
    </row>
    <row r="843" customFormat="false" ht="15" hidden="false" customHeight="false" outlineLevel="0" collapsed="false">
      <c r="A843" s="4" t="n">
        <v>40805</v>
      </c>
      <c r="B843" s="0" t="s">
        <v>333</v>
      </c>
      <c r="C843" s="0" t="s">
        <v>334</v>
      </c>
      <c r="D843" s="14" t="n">
        <v>249.15</v>
      </c>
    </row>
    <row r="844" customFormat="false" ht="15" hidden="false" customHeight="false" outlineLevel="0" collapsed="false">
      <c r="A844" s="4" t="n">
        <v>40805</v>
      </c>
      <c r="B844" s="0" t="s">
        <v>335</v>
      </c>
      <c r="C844" s="0" t="s">
        <v>336</v>
      </c>
      <c r="D844" s="14" t="n">
        <v>36.25</v>
      </c>
    </row>
    <row r="845" customFormat="false" ht="15" hidden="false" customHeight="false" outlineLevel="0" collapsed="false">
      <c r="A845" s="4" t="n">
        <v>40805</v>
      </c>
      <c r="B845" s="0" t="s">
        <v>337</v>
      </c>
      <c r="C845" s="0" t="s">
        <v>338</v>
      </c>
      <c r="D845" s="14" t="n">
        <v>387.68</v>
      </c>
    </row>
    <row r="846" customFormat="false" ht="15" hidden="false" customHeight="false" outlineLevel="0" collapsed="false">
      <c r="A846" s="4" t="n">
        <v>40805</v>
      </c>
      <c r="B846" s="0" t="s">
        <v>339</v>
      </c>
      <c r="C846" s="0" t="s">
        <v>340</v>
      </c>
      <c r="D846" s="14" t="n">
        <v>416.5</v>
      </c>
    </row>
    <row r="847" customFormat="false" ht="15" hidden="false" customHeight="false" outlineLevel="0" collapsed="false">
      <c r="A847" s="4" t="n">
        <v>40805</v>
      </c>
      <c r="B847" s="0" t="s">
        <v>341</v>
      </c>
      <c r="C847" s="0" t="s">
        <v>342</v>
      </c>
      <c r="D847" s="14" t="n">
        <v>335.18</v>
      </c>
    </row>
    <row r="848" customFormat="false" ht="15" hidden="false" customHeight="false" outlineLevel="0" collapsed="false">
      <c r="A848" s="4" t="n">
        <v>40805</v>
      </c>
      <c r="B848" s="0" t="s">
        <v>343</v>
      </c>
      <c r="C848" s="0" t="s">
        <v>344</v>
      </c>
      <c r="D848" s="14" t="n">
        <v>141</v>
      </c>
    </row>
    <row r="849" customFormat="false" ht="15" hidden="false" customHeight="false" outlineLevel="0" collapsed="false">
      <c r="A849" s="4" t="n">
        <v>40805</v>
      </c>
      <c r="B849" s="0" t="s">
        <v>345</v>
      </c>
      <c r="C849" s="0" t="s">
        <v>346</v>
      </c>
      <c r="D849" s="14" t="n">
        <v>477.07</v>
      </c>
    </row>
    <row r="850" customFormat="false" ht="15" hidden="false" customHeight="false" outlineLevel="0" collapsed="false">
      <c r="A850" s="4" t="n">
        <v>40805</v>
      </c>
      <c r="B850" s="0" t="s">
        <v>347</v>
      </c>
      <c r="C850" s="0" t="s">
        <v>348</v>
      </c>
      <c r="D850" s="14" t="n">
        <v>137.49</v>
      </c>
    </row>
    <row r="851" customFormat="false" ht="15" hidden="false" customHeight="false" outlineLevel="0" collapsed="false">
      <c r="A851" s="4" t="n">
        <v>40805</v>
      </c>
      <c r="B851" s="0" t="s">
        <v>349</v>
      </c>
      <c r="C851" s="0" t="s">
        <v>350</v>
      </c>
      <c r="D851" s="14" t="n">
        <v>162.28</v>
      </c>
    </row>
    <row r="852" customFormat="false" ht="15" hidden="false" customHeight="false" outlineLevel="0" collapsed="false">
      <c r="A852" s="4" t="n">
        <v>40805</v>
      </c>
      <c r="B852" s="0" t="s">
        <v>351</v>
      </c>
      <c r="C852" s="0" t="s">
        <v>352</v>
      </c>
      <c r="D852" s="14" t="n">
        <v>117.41</v>
      </c>
    </row>
    <row r="853" customFormat="false" ht="15" hidden="false" customHeight="false" outlineLevel="0" collapsed="false">
      <c r="A853" s="4" t="n">
        <v>40805</v>
      </c>
      <c r="B853" s="0" t="s">
        <v>353</v>
      </c>
      <c r="C853" s="0" t="s">
        <v>354</v>
      </c>
      <c r="D853" s="14" t="n">
        <v>174.14</v>
      </c>
    </row>
    <row r="854" customFormat="false" ht="15" hidden="false" customHeight="false" outlineLevel="0" collapsed="false">
      <c r="A854" s="4" t="n">
        <v>40805</v>
      </c>
      <c r="B854" s="0" t="s">
        <v>355</v>
      </c>
      <c r="C854" s="0" t="s">
        <v>356</v>
      </c>
      <c r="D854" s="14" t="n">
        <v>220.77</v>
      </c>
    </row>
    <row r="855" customFormat="false" ht="15" hidden="false" customHeight="false" outlineLevel="0" collapsed="false">
      <c r="A855" s="4" t="n">
        <v>40805</v>
      </c>
      <c r="B855" s="0" t="s">
        <v>357</v>
      </c>
      <c r="C855" s="0" t="s">
        <v>358</v>
      </c>
      <c r="D855" s="14" t="n">
        <v>212.72</v>
      </c>
    </row>
    <row r="856" customFormat="false" ht="15" hidden="false" customHeight="false" outlineLevel="0" collapsed="false">
      <c r="A856" s="4" t="n">
        <v>40805</v>
      </c>
      <c r="B856" s="0" t="s">
        <v>359</v>
      </c>
      <c r="C856" s="0" t="s">
        <v>360</v>
      </c>
      <c r="D856" s="14" t="n">
        <v>347.51</v>
      </c>
    </row>
    <row r="857" customFormat="false" ht="15" hidden="false" customHeight="false" outlineLevel="0" collapsed="false">
      <c r="A857" s="4" t="n">
        <v>40805</v>
      </c>
      <c r="B857" s="0" t="s">
        <v>361</v>
      </c>
      <c r="C857" s="0" t="s">
        <v>362</v>
      </c>
      <c r="D857" s="14" t="n">
        <v>689.83</v>
      </c>
    </row>
    <row r="858" customFormat="false" ht="15" hidden="false" customHeight="false" outlineLevel="0" collapsed="false">
      <c r="A858" s="4" t="n">
        <v>40805</v>
      </c>
      <c r="B858" s="0" t="s">
        <v>363</v>
      </c>
      <c r="C858" s="0" t="s">
        <v>364</v>
      </c>
      <c r="D858" s="14" t="n">
        <v>620.5</v>
      </c>
    </row>
    <row r="859" customFormat="false" ht="15" hidden="false" customHeight="false" outlineLevel="0" collapsed="false">
      <c r="A859" s="4" t="n">
        <v>40805</v>
      </c>
      <c r="B859" s="0" t="s">
        <v>365</v>
      </c>
      <c r="C859" s="0" t="s">
        <v>366</v>
      </c>
      <c r="D859" s="14" t="n">
        <v>530.4</v>
      </c>
    </row>
    <row r="860" customFormat="false" ht="15" hidden="false" customHeight="false" outlineLevel="0" collapsed="false">
      <c r="A860" s="4" t="n">
        <v>40805</v>
      </c>
      <c r="B860" s="0" t="s">
        <v>367</v>
      </c>
      <c r="C860" s="0" t="s">
        <v>368</v>
      </c>
      <c r="D860" s="14" t="n">
        <v>765.85</v>
      </c>
    </row>
    <row r="861" customFormat="false" ht="15" hidden="false" customHeight="false" outlineLevel="0" collapsed="false">
      <c r="A861" s="4" t="n">
        <v>40805</v>
      </c>
      <c r="B861" s="0" t="s">
        <v>369</v>
      </c>
      <c r="C861" s="0" t="s">
        <v>370</v>
      </c>
      <c r="D861" s="14" t="n">
        <v>634.94</v>
      </c>
    </row>
    <row r="862" customFormat="false" ht="15" hidden="false" customHeight="false" outlineLevel="0" collapsed="false">
      <c r="A862" s="4" t="n">
        <v>40805</v>
      </c>
      <c r="B862" s="0" t="s">
        <v>371</v>
      </c>
      <c r="C862" s="0" t="s">
        <v>372</v>
      </c>
      <c r="D862" s="14" t="n">
        <v>711.3</v>
      </c>
    </row>
    <row r="863" customFormat="false" ht="15" hidden="false" customHeight="false" outlineLevel="0" collapsed="false">
      <c r="A863" s="4" t="n">
        <v>40805</v>
      </c>
      <c r="B863" s="0" t="s">
        <v>373</v>
      </c>
      <c r="C863" s="0" t="s">
        <v>374</v>
      </c>
      <c r="D863" s="14" t="n">
        <v>437.93</v>
      </c>
    </row>
    <row r="864" customFormat="false" ht="15" hidden="false" customHeight="false" outlineLevel="0" collapsed="false">
      <c r="A864" s="4" t="n">
        <v>40805</v>
      </c>
      <c r="B864" s="0" t="s">
        <v>375</v>
      </c>
      <c r="C864" s="0" t="s">
        <v>376</v>
      </c>
      <c r="D864" s="14" t="n">
        <v>2047.91</v>
      </c>
    </row>
    <row r="865" customFormat="false" ht="15" hidden="false" customHeight="false" outlineLevel="0" collapsed="false">
      <c r="A865" s="4" t="n">
        <v>40805</v>
      </c>
      <c r="B865" s="0" t="s">
        <v>377</v>
      </c>
      <c r="C865" s="0" t="s">
        <v>378</v>
      </c>
      <c r="D865" s="14" t="n">
        <v>193.9</v>
      </c>
    </row>
    <row r="866" customFormat="false" ht="15" hidden="false" customHeight="false" outlineLevel="0" collapsed="false">
      <c r="A866" s="4" t="n">
        <v>40805</v>
      </c>
      <c r="B866" s="0" t="s">
        <v>379</v>
      </c>
      <c r="C866" s="0" t="s">
        <v>380</v>
      </c>
      <c r="D866" s="14" t="n">
        <v>194.66</v>
      </c>
    </row>
    <row r="867" customFormat="false" ht="15" hidden="false" customHeight="false" outlineLevel="0" collapsed="false">
      <c r="A867" s="4" t="n">
        <v>40805</v>
      </c>
      <c r="B867" s="0" t="s">
        <v>381</v>
      </c>
      <c r="C867" s="0" t="s">
        <v>382</v>
      </c>
      <c r="D867" s="14" t="n">
        <v>135.05</v>
      </c>
    </row>
    <row r="868" customFormat="false" ht="15" hidden="false" customHeight="false" outlineLevel="0" collapsed="false">
      <c r="A868" s="4" t="n">
        <v>40805</v>
      </c>
      <c r="B868" s="0" t="s">
        <v>383</v>
      </c>
      <c r="C868" s="0" t="s">
        <v>384</v>
      </c>
      <c r="D868" s="14" t="n">
        <v>86.59</v>
      </c>
    </row>
    <row r="869" customFormat="false" ht="15" hidden="false" customHeight="false" outlineLevel="0" collapsed="false">
      <c r="A869" s="4" t="n">
        <v>40805</v>
      </c>
      <c r="B869" s="0" t="s">
        <v>385</v>
      </c>
      <c r="C869" s="0" t="s">
        <v>386</v>
      </c>
      <c r="D869" s="14" t="n">
        <v>2492.86</v>
      </c>
    </row>
    <row r="870" customFormat="false" ht="15" hidden="false" customHeight="false" outlineLevel="0" collapsed="false">
      <c r="A870" s="4" t="n">
        <v>40805</v>
      </c>
      <c r="B870" s="0" t="s">
        <v>387</v>
      </c>
      <c r="C870" s="0" t="s">
        <v>388</v>
      </c>
      <c r="D870" s="14" t="n">
        <v>132.26</v>
      </c>
    </row>
    <row r="871" customFormat="false" ht="15" hidden="false" customHeight="false" outlineLevel="0" collapsed="false">
      <c r="A871" s="4" t="n">
        <v>40805</v>
      </c>
      <c r="B871" s="0" t="s">
        <v>389</v>
      </c>
      <c r="C871" s="0" t="s">
        <v>390</v>
      </c>
      <c r="D871" s="14" t="n">
        <v>16.5</v>
      </c>
    </row>
    <row r="872" customFormat="false" ht="15" hidden="false" customHeight="false" outlineLevel="0" collapsed="false">
      <c r="A872" s="4" t="n">
        <v>40805</v>
      </c>
      <c r="B872" s="0" t="s">
        <v>391</v>
      </c>
      <c r="C872" s="0" t="s">
        <v>392</v>
      </c>
      <c r="D872" s="14" t="n">
        <v>195.89</v>
      </c>
    </row>
    <row r="873" customFormat="false" ht="15" hidden="false" customHeight="false" outlineLevel="0" collapsed="false">
      <c r="A873" s="4" t="n">
        <v>40805</v>
      </c>
      <c r="B873" s="0" t="s">
        <v>393</v>
      </c>
      <c r="C873" s="0" t="s">
        <v>394</v>
      </c>
      <c r="D873" s="14" t="n">
        <v>90.75</v>
      </c>
    </row>
    <row r="874" customFormat="false" ht="15" hidden="false" customHeight="false" outlineLevel="0" collapsed="false">
      <c r="A874" s="4" t="n">
        <v>40805</v>
      </c>
      <c r="B874" s="0" t="s">
        <v>395</v>
      </c>
      <c r="C874" s="0" t="s">
        <v>396</v>
      </c>
      <c r="D874" s="14" t="n">
        <v>79.05</v>
      </c>
    </row>
    <row r="875" customFormat="false" ht="15" hidden="false" customHeight="false" outlineLevel="0" collapsed="false">
      <c r="A875" s="4" t="n">
        <v>40805</v>
      </c>
      <c r="B875" s="0" t="s">
        <v>397</v>
      </c>
      <c r="C875" s="0" t="s">
        <v>398</v>
      </c>
      <c r="D875" s="14" t="n">
        <v>367.99</v>
      </c>
    </row>
    <row r="876" customFormat="false" ht="15" hidden="false" customHeight="false" outlineLevel="0" collapsed="false">
      <c r="A876" s="4" t="n">
        <v>40805</v>
      </c>
      <c r="B876" s="0" t="s">
        <v>399</v>
      </c>
      <c r="C876" s="0" t="s">
        <v>400</v>
      </c>
      <c r="D876" s="14" t="n">
        <v>471.8</v>
      </c>
    </row>
    <row r="877" customFormat="false" ht="15" hidden="false" customHeight="false" outlineLevel="0" collapsed="false">
      <c r="A877" s="4" t="n">
        <v>40805</v>
      </c>
      <c r="B877" s="0" t="s">
        <v>401</v>
      </c>
      <c r="C877" s="0" t="s">
        <v>402</v>
      </c>
      <c r="D877" s="14" t="n">
        <v>460.33</v>
      </c>
    </row>
    <row r="878" customFormat="false" ht="15" hidden="false" customHeight="false" outlineLevel="0" collapsed="false">
      <c r="A878" s="4" t="n">
        <v>40805</v>
      </c>
      <c r="B878" s="0" t="s">
        <v>403</v>
      </c>
      <c r="C878" s="0" t="s">
        <v>404</v>
      </c>
      <c r="D878" s="14" t="n">
        <v>623.89</v>
      </c>
    </row>
    <row r="879" customFormat="false" ht="15" hidden="false" customHeight="false" outlineLevel="0" collapsed="false">
      <c r="A879" s="4" t="n">
        <v>40805</v>
      </c>
      <c r="B879" s="0" t="s">
        <v>405</v>
      </c>
      <c r="C879" s="0" t="s">
        <v>406</v>
      </c>
      <c r="D879" s="14" t="n">
        <v>4513.59</v>
      </c>
    </row>
    <row r="880" customFormat="false" ht="15" hidden="false" customHeight="false" outlineLevel="0" collapsed="false">
      <c r="A880" s="4" t="n">
        <v>40805</v>
      </c>
      <c r="B880" s="0" t="s">
        <v>407</v>
      </c>
      <c r="C880" s="0" t="s">
        <v>408</v>
      </c>
      <c r="D880" s="14" t="n">
        <v>4287.8</v>
      </c>
    </row>
    <row r="881" customFormat="false" ht="15" hidden="false" customHeight="false" outlineLevel="0" collapsed="false">
      <c r="A881" s="4" t="n">
        <v>40805</v>
      </c>
      <c r="B881" s="0" t="s">
        <v>409</v>
      </c>
      <c r="C881" s="0" t="s">
        <v>410</v>
      </c>
      <c r="D881" s="14" t="n">
        <v>69.83</v>
      </c>
    </row>
    <row r="882" customFormat="false" ht="15" hidden="false" customHeight="false" outlineLevel="0" collapsed="false">
      <c r="A882" s="4" t="n">
        <v>40805</v>
      </c>
      <c r="B882" s="0" t="s">
        <v>411</v>
      </c>
      <c r="C882" s="0" t="s">
        <v>412</v>
      </c>
      <c r="D882" s="14" t="n">
        <v>634.86</v>
      </c>
    </row>
    <row r="883" customFormat="false" ht="15" hidden="false" customHeight="false" outlineLevel="0" collapsed="false">
      <c r="A883" s="4" t="n">
        <v>40805</v>
      </c>
      <c r="B883" s="0" t="s">
        <v>413</v>
      </c>
      <c r="C883" s="0" t="s">
        <v>414</v>
      </c>
      <c r="D883" s="14" t="n">
        <v>780.38</v>
      </c>
    </row>
    <row r="884" customFormat="false" ht="15" hidden="false" customHeight="false" outlineLevel="0" collapsed="false">
      <c r="A884" s="4" t="n">
        <v>40805</v>
      </c>
      <c r="B884" s="0" t="s">
        <v>415</v>
      </c>
      <c r="C884" s="0" t="s">
        <v>416</v>
      </c>
      <c r="D884" s="14" t="n">
        <v>448.34</v>
      </c>
    </row>
    <row r="885" customFormat="false" ht="15" hidden="false" customHeight="false" outlineLevel="0" collapsed="false">
      <c r="A885" s="4" t="n">
        <v>40805</v>
      </c>
      <c r="B885" s="0" t="s">
        <v>417</v>
      </c>
      <c r="C885" s="0" t="s">
        <v>418</v>
      </c>
      <c r="D885" s="14" t="n">
        <v>453.77</v>
      </c>
    </row>
    <row r="886" customFormat="false" ht="15" hidden="false" customHeight="false" outlineLevel="0" collapsed="false">
      <c r="A886" s="4" t="n">
        <v>40805</v>
      </c>
      <c r="B886" s="0" t="s">
        <v>419</v>
      </c>
      <c r="C886" s="0" t="s">
        <v>420</v>
      </c>
      <c r="D886" s="14" t="n">
        <v>774.72</v>
      </c>
    </row>
    <row r="887" customFormat="false" ht="15" hidden="false" customHeight="false" outlineLevel="0" collapsed="false">
      <c r="A887" s="4" t="n">
        <v>40805</v>
      </c>
      <c r="B887" s="0" t="s">
        <v>421</v>
      </c>
      <c r="C887" s="0" t="s">
        <v>422</v>
      </c>
      <c r="D887" s="14" t="n">
        <v>94.43</v>
      </c>
    </row>
    <row r="888" customFormat="false" ht="15" hidden="false" customHeight="false" outlineLevel="0" collapsed="false">
      <c r="A888" s="4" t="n">
        <v>40805</v>
      </c>
      <c r="B888" s="0" t="s">
        <v>423</v>
      </c>
      <c r="C888" s="0" t="s">
        <v>424</v>
      </c>
      <c r="D888" s="14" t="n">
        <v>357.72</v>
      </c>
    </row>
    <row r="889" customFormat="false" ht="15" hidden="false" customHeight="false" outlineLevel="0" collapsed="false">
      <c r="A889" s="4" t="n">
        <v>40805</v>
      </c>
      <c r="B889" s="0" t="s">
        <v>425</v>
      </c>
      <c r="C889" s="0" t="s">
        <v>426</v>
      </c>
      <c r="D889" s="14" t="n">
        <v>135.26</v>
      </c>
    </row>
    <row r="890" customFormat="false" ht="15" hidden="false" customHeight="false" outlineLevel="0" collapsed="false">
      <c r="A890" s="4" t="n">
        <v>40805</v>
      </c>
      <c r="B890" s="0" t="s">
        <v>427</v>
      </c>
      <c r="C890" s="0" t="s">
        <v>428</v>
      </c>
      <c r="D890" s="14" t="n">
        <v>246.32</v>
      </c>
    </row>
    <row r="891" customFormat="false" ht="15" hidden="false" customHeight="false" outlineLevel="0" collapsed="false">
      <c r="A891" s="4" t="n">
        <v>40805</v>
      </c>
      <c r="B891" s="0" t="s">
        <v>431</v>
      </c>
      <c r="C891" s="0" t="s">
        <v>432</v>
      </c>
      <c r="D891" s="14" t="n">
        <v>1572.99</v>
      </c>
    </row>
    <row r="892" customFormat="false" ht="15" hidden="false" customHeight="false" outlineLevel="0" collapsed="false">
      <c r="A892" s="4" t="n">
        <v>40805</v>
      </c>
      <c r="B892" s="0" t="s">
        <v>433</v>
      </c>
      <c r="C892" s="0" t="s">
        <v>434</v>
      </c>
      <c r="D892" s="14" t="n">
        <v>1017.43</v>
      </c>
    </row>
    <row r="893" customFormat="false" ht="15" hidden="false" customHeight="false" outlineLevel="0" collapsed="false">
      <c r="A893" s="4" t="n">
        <v>40805</v>
      </c>
      <c r="B893" s="0" t="s">
        <v>435</v>
      </c>
      <c r="C893" s="0" t="s">
        <v>436</v>
      </c>
      <c r="D893" s="14" t="n">
        <v>1057.23</v>
      </c>
    </row>
    <row r="894" customFormat="false" ht="15" hidden="false" customHeight="false" outlineLevel="0" collapsed="false">
      <c r="A894" s="4" t="n">
        <v>40805</v>
      </c>
      <c r="B894" s="0" t="s">
        <v>437</v>
      </c>
      <c r="C894" s="0" t="s">
        <v>438</v>
      </c>
      <c r="D894" s="14" t="n">
        <v>228.85</v>
      </c>
    </row>
    <row r="895" customFormat="false" ht="15" hidden="false" customHeight="false" outlineLevel="0" collapsed="false">
      <c r="A895" s="4" t="n">
        <v>40805</v>
      </c>
      <c r="B895" s="0" t="s">
        <v>439</v>
      </c>
      <c r="C895" s="0" t="s">
        <v>440</v>
      </c>
      <c r="D895" s="14" t="n">
        <v>500.58</v>
      </c>
    </row>
    <row r="896" customFormat="false" ht="15" hidden="false" customHeight="false" outlineLevel="0" collapsed="false">
      <c r="A896" s="4" t="n">
        <v>40805</v>
      </c>
      <c r="B896" s="0" t="s">
        <v>441</v>
      </c>
      <c r="C896" s="0" t="s">
        <v>442</v>
      </c>
      <c r="D896" s="14" t="n">
        <v>114.94</v>
      </c>
    </row>
    <row r="897" customFormat="false" ht="15" hidden="false" customHeight="false" outlineLevel="0" collapsed="false">
      <c r="A897" s="4" t="n">
        <v>40805</v>
      </c>
      <c r="B897" s="0" t="s">
        <v>443</v>
      </c>
      <c r="C897" s="0" t="s">
        <v>444</v>
      </c>
      <c r="D897" s="14" t="n">
        <v>551.86</v>
      </c>
    </row>
    <row r="898" customFormat="false" ht="15" hidden="false" customHeight="false" outlineLevel="0" collapsed="false">
      <c r="A898" s="4" t="n">
        <v>40805</v>
      </c>
      <c r="B898" s="0" t="s">
        <v>445</v>
      </c>
      <c r="C898" s="0" t="s">
        <v>446</v>
      </c>
      <c r="D898" s="14" t="n">
        <v>563.64</v>
      </c>
    </row>
    <row r="899" customFormat="false" ht="15" hidden="false" customHeight="false" outlineLevel="0" collapsed="false">
      <c r="A899" s="4" t="n">
        <v>40805</v>
      </c>
      <c r="B899" s="0" t="s">
        <v>447</v>
      </c>
      <c r="C899" s="0" t="s">
        <v>448</v>
      </c>
      <c r="D899" s="14" t="n">
        <v>255</v>
      </c>
    </row>
    <row r="900" customFormat="false" ht="15" hidden="false" customHeight="false" outlineLevel="0" collapsed="false">
      <c r="A900" s="4" t="n">
        <v>40805</v>
      </c>
      <c r="B900" s="0" t="s">
        <v>449</v>
      </c>
      <c r="C900" s="0" t="s">
        <v>450</v>
      </c>
      <c r="D900" s="14" t="n">
        <v>-714.74</v>
      </c>
    </row>
    <row r="901" customFormat="false" ht="15" hidden="false" customHeight="false" outlineLevel="0" collapsed="false">
      <c r="A901" s="4" t="n">
        <v>40805</v>
      </c>
      <c r="B901" s="0" t="s">
        <v>451</v>
      </c>
      <c r="C901" s="0" t="s">
        <v>452</v>
      </c>
      <c r="D901" s="14" t="n">
        <v>473.95</v>
      </c>
    </row>
    <row r="902" customFormat="false" ht="15" hidden="false" customHeight="false" outlineLevel="0" collapsed="false">
      <c r="A902" s="4" t="n">
        <v>40805</v>
      </c>
      <c r="B902" s="0" t="s">
        <v>453</v>
      </c>
      <c r="C902" s="0" t="s">
        <v>454</v>
      </c>
      <c r="D902" s="14" t="n">
        <v>518.07</v>
      </c>
    </row>
    <row r="903" customFormat="false" ht="15" hidden="false" customHeight="false" outlineLevel="0" collapsed="false">
      <c r="A903" s="4" t="n">
        <v>40805</v>
      </c>
      <c r="B903" s="0" t="s">
        <v>455</v>
      </c>
      <c r="C903" s="0" t="s">
        <v>456</v>
      </c>
      <c r="D903" s="14" t="n">
        <v>560.5</v>
      </c>
    </row>
    <row r="904" customFormat="false" ht="15" hidden="false" customHeight="false" outlineLevel="0" collapsed="false">
      <c r="A904" s="4" t="n">
        <v>40805</v>
      </c>
      <c r="B904" s="0" t="s">
        <v>457</v>
      </c>
      <c r="C904" s="0" t="s">
        <v>458</v>
      </c>
      <c r="D904" s="14" t="n">
        <v>1003.1</v>
      </c>
    </row>
    <row r="905" customFormat="false" ht="15" hidden="false" customHeight="false" outlineLevel="0" collapsed="false">
      <c r="A905" s="4" t="n">
        <v>40805</v>
      </c>
      <c r="B905" s="0" t="s">
        <v>459</v>
      </c>
      <c r="C905" s="0" t="s">
        <v>460</v>
      </c>
      <c r="D905" s="14" t="n">
        <v>1285.24</v>
      </c>
    </row>
    <row r="906" customFormat="false" ht="15" hidden="false" customHeight="false" outlineLevel="0" collapsed="false">
      <c r="A906" s="4" t="n">
        <v>40805</v>
      </c>
      <c r="B906" s="0" t="s">
        <v>461</v>
      </c>
      <c r="C906" s="0" t="s">
        <v>462</v>
      </c>
      <c r="D906" s="14" t="n">
        <v>1373.65</v>
      </c>
    </row>
    <row r="907" customFormat="false" ht="15" hidden="false" customHeight="false" outlineLevel="0" collapsed="false">
      <c r="A907" s="4" t="n">
        <v>40805</v>
      </c>
      <c r="B907" s="0" t="s">
        <v>463</v>
      </c>
      <c r="C907" s="0" t="s">
        <v>464</v>
      </c>
      <c r="D907" s="14" t="n">
        <v>891.69</v>
      </c>
    </row>
    <row r="908" customFormat="false" ht="15" hidden="false" customHeight="false" outlineLevel="0" collapsed="false">
      <c r="A908" s="4" t="n">
        <v>40805</v>
      </c>
      <c r="B908" s="0" t="s">
        <v>465</v>
      </c>
      <c r="C908" s="0" t="s">
        <v>466</v>
      </c>
      <c r="D908" s="14" t="n">
        <v>237.64</v>
      </c>
    </row>
    <row r="909" customFormat="false" ht="15" hidden="false" customHeight="false" outlineLevel="0" collapsed="false">
      <c r="A909" s="4" t="n">
        <v>40805</v>
      </c>
      <c r="B909" s="0" t="s">
        <v>467</v>
      </c>
      <c r="C909" s="0" t="s">
        <v>468</v>
      </c>
      <c r="D909" s="14" t="n">
        <v>412.72</v>
      </c>
    </row>
    <row r="910" customFormat="false" ht="15" hidden="false" customHeight="false" outlineLevel="0" collapsed="false">
      <c r="A910" s="4" t="n">
        <v>40805</v>
      </c>
      <c r="B910" s="0" t="s">
        <v>469</v>
      </c>
      <c r="C910" s="0" t="s">
        <v>470</v>
      </c>
      <c r="D910" s="14" t="n">
        <v>2227.07</v>
      </c>
    </row>
    <row r="911" customFormat="false" ht="15" hidden="false" customHeight="false" outlineLevel="0" collapsed="false">
      <c r="A911" s="4" t="n">
        <v>40805</v>
      </c>
      <c r="B911" s="0" t="s">
        <v>471</v>
      </c>
      <c r="C911" s="0" t="s">
        <v>472</v>
      </c>
      <c r="D911" s="14" t="n">
        <v>349.79</v>
      </c>
    </row>
    <row r="912" customFormat="false" ht="15" hidden="false" customHeight="false" outlineLevel="0" collapsed="false">
      <c r="A912" s="4" t="n">
        <v>40805</v>
      </c>
      <c r="B912" s="0" t="s">
        <v>473</v>
      </c>
      <c r="C912" s="0" t="s">
        <v>474</v>
      </c>
      <c r="D912" s="14" t="n">
        <v>383.83</v>
      </c>
    </row>
    <row r="913" customFormat="false" ht="15" hidden="false" customHeight="false" outlineLevel="0" collapsed="false">
      <c r="A913" s="4" t="n">
        <v>40805</v>
      </c>
      <c r="B913" s="0" t="s">
        <v>475</v>
      </c>
      <c r="C913" s="0" t="s">
        <v>476</v>
      </c>
      <c r="D913" s="14" t="n">
        <v>414.9</v>
      </c>
    </row>
    <row r="914" customFormat="false" ht="15" hidden="false" customHeight="false" outlineLevel="0" collapsed="false">
      <c r="A914" s="4" t="n">
        <v>40805</v>
      </c>
      <c r="B914" s="0" t="s">
        <v>477</v>
      </c>
      <c r="C914" s="0" t="s">
        <v>478</v>
      </c>
      <c r="D914" s="14" t="n">
        <v>333.91</v>
      </c>
    </row>
    <row r="915" customFormat="false" ht="15" hidden="false" customHeight="false" outlineLevel="0" collapsed="false">
      <c r="A915" s="4" t="n">
        <v>40805</v>
      </c>
      <c r="B915" s="0" t="s">
        <v>479</v>
      </c>
      <c r="C915" s="0" t="s">
        <v>480</v>
      </c>
      <c r="D915" s="14" t="n">
        <v>201.8</v>
      </c>
    </row>
    <row r="916" customFormat="false" ht="15" hidden="false" customHeight="false" outlineLevel="0" collapsed="false">
      <c r="A916" s="4" t="n">
        <v>40805</v>
      </c>
      <c r="B916" s="0" t="s">
        <v>481</v>
      </c>
      <c r="C916" s="0" t="s">
        <v>482</v>
      </c>
      <c r="D916" s="14" t="n">
        <v>853.62</v>
      </c>
    </row>
    <row r="917" customFormat="false" ht="15" hidden="false" customHeight="false" outlineLevel="0" collapsed="false">
      <c r="A917" s="4" t="n">
        <v>40805</v>
      </c>
      <c r="B917" s="0" t="s">
        <v>483</v>
      </c>
      <c r="C917" s="0" t="s">
        <v>484</v>
      </c>
      <c r="D917" s="14" t="n">
        <v>450.02</v>
      </c>
    </row>
    <row r="918" customFormat="false" ht="15" hidden="false" customHeight="false" outlineLevel="0" collapsed="false">
      <c r="A918" s="4" t="n">
        <v>40805</v>
      </c>
      <c r="B918" s="0" t="s">
        <v>485</v>
      </c>
      <c r="C918" s="0" t="s">
        <v>486</v>
      </c>
      <c r="D918" s="14" t="n">
        <v>1035.37</v>
      </c>
    </row>
    <row r="919" customFormat="false" ht="15" hidden="false" customHeight="false" outlineLevel="0" collapsed="false">
      <c r="A919" s="4" t="n">
        <v>40805</v>
      </c>
      <c r="B919" s="0" t="s">
        <v>487</v>
      </c>
      <c r="C919" s="0" t="s">
        <v>488</v>
      </c>
      <c r="D919" s="14" t="n">
        <v>584.9</v>
      </c>
    </row>
    <row r="920" customFormat="false" ht="15" hidden="false" customHeight="false" outlineLevel="0" collapsed="false">
      <c r="A920" s="4" t="n">
        <v>40805</v>
      </c>
      <c r="B920" s="0" t="s">
        <v>489</v>
      </c>
      <c r="C920" s="0" t="s">
        <v>490</v>
      </c>
      <c r="D920" s="14" t="n">
        <v>2632.16</v>
      </c>
    </row>
    <row r="921" customFormat="false" ht="15" hidden="false" customHeight="false" outlineLevel="0" collapsed="false">
      <c r="A921" s="4" t="n">
        <v>40805</v>
      </c>
      <c r="B921" s="0" t="s">
        <v>491</v>
      </c>
      <c r="C921" s="0" t="s">
        <v>492</v>
      </c>
      <c r="D921" s="14" t="n">
        <v>227.7</v>
      </c>
    </row>
    <row r="922" customFormat="false" ht="15" hidden="false" customHeight="false" outlineLevel="0" collapsed="false">
      <c r="A922" s="4" t="n">
        <v>40805</v>
      </c>
      <c r="B922" s="0" t="s">
        <v>493</v>
      </c>
      <c r="C922" s="0" t="s">
        <v>494</v>
      </c>
      <c r="D922" s="14" t="n">
        <v>3026.94</v>
      </c>
    </row>
    <row r="923" customFormat="false" ht="15" hidden="false" customHeight="false" outlineLevel="0" collapsed="false">
      <c r="A923" s="4" t="n">
        <v>40805</v>
      </c>
      <c r="B923" s="0" t="s">
        <v>495</v>
      </c>
      <c r="C923" s="0" t="s">
        <v>496</v>
      </c>
      <c r="D923" s="14" t="n">
        <v>1228.01</v>
      </c>
    </row>
    <row r="924" customFormat="false" ht="15" hidden="false" customHeight="false" outlineLevel="0" collapsed="false">
      <c r="A924" s="4" t="n">
        <v>40805</v>
      </c>
      <c r="B924" s="0" t="s">
        <v>497</v>
      </c>
      <c r="C924" s="0" t="s">
        <v>498</v>
      </c>
      <c r="D924" s="14" t="n">
        <v>185.37</v>
      </c>
    </row>
    <row r="925" customFormat="false" ht="15" hidden="false" customHeight="false" outlineLevel="0" collapsed="false">
      <c r="A925" s="4" t="n">
        <v>40805</v>
      </c>
      <c r="B925" s="0" t="s">
        <v>499</v>
      </c>
      <c r="C925" s="0" t="s">
        <v>500</v>
      </c>
      <c r="D925" s="14" t="n">
        <v>284.93</v>
      </c>
    </row>
    <row r="926" customFormat="false" ht="15" hidden="false" customHeight="false" outlineLevel="0" collapsed="false">
      <c r="A926" s="4" t="n">
        <v>40805</v>
      </c>
      <c r="B926" s="0" t="s">
        <v>501</v>
      </c>
      <c r="C926" s="0" t="s">
        <v>502</v>
      </c>
      <c r="D926" s="14" t="n">
        <v>234.51</v>
      </c>
    </row>
    <row r="927" customFormat="false" ht="15" hidden="false" customHeight="false" outlineLevel="0" collapsed="false">
      <c r="A927" s="4" t="n">
        <v>40805</v>
      </c>
      <c r="B927" s="0" t="s">
        <v>503</v>
      </c>
      <c r="C927" s="0" t="s">
        <v>504</v>
      </c>
      <c r="D927" s="14" t="n">
        <v>5.75</v>
      </c>
    </row>
    <row r="928" customFormat="false" ht="15" hidden="false" customHeight="false" outlineLevel="0" collapsed="false">
      <c r="A928" s="4" t="n">
        <v>40805</v>
      </c>
      <c r="B928" s="0" t="s">
        <v>507</v>
      </c>
      <c r="C928" s="0" t="s">
        <v>508</v>
      </c>
      <c r="D928" s="14" t="n">
        <v>248.99</v>
      </c>
    </row>
    <row r="929" customFormat="false" ht="15" hidden="false" customHeight="false" outlineLevel="0" collapsed="false">
      <c r="A929" s="4" t="n">
        <v>40805</v>
      </c>
      <c r="B929" s="0" t="s">
        <v>509</v>
      </c>
      <c r="C929" s="0" t="s">
        <v>510</v>
      </c>
      <c r="D929" s="14" t="n">
        <v>249.75</v>
      </c>
    </row>
    <row r="930" customFormat="false" ht="15" hidden="false" customHeight="false" outlineLevel="0" collapsed="false">
      <c r="A930" s="4" t="n">
        <v>40805</v>
      </c>
      <c r="B930" s="0" t="s">
        <v>511</v>
      </c>
      <c r="C930" s="0" t="s">
        <v>512</v>
      </c>
      <c r="D930" s="14" t="n">
        <v>240</v>
      </c>
    </row>
    <row r="931" customFormat="false" ht="15" hidden="false" customHeight="false" outlineLevel="0" collapsed="false">
      <c r="A931" s="4" t="n">
        <v>40805</v>
      </c>
      <c r="B931" s="0" t="s">
        <v>513</v>
      </c>
      <c r="C931" s="0" t="s">
        <v>514</v>
      </c>
      <c r="D931" s="14" t="n">
        <v>402.46</v>
      </c>
    </row>
    <row r="932" customFormat="false" ht="15" hidden="false" customHeight="false" outlineLevel="0" collapsed="false">
      <c r="A932" s="4" t="n">
        <v>40805</v>
      </c>
      <c r="B932" s="0" t="s">
        <v>515</v>
      </c>
      <c r="C932" s="0" t="s">
        <v>516</v>
      </c>
      <c r="D932" s="14" t="n">
        <v>274.92</v>
      </c>
    </row>
    <row r="933" customFormat="false" ht="15" hidden="false" customHeight="false" outlineLevel="0" collapsed="false">
      <c r="A933" s="4" t="n">
        <v>40805</v>
      </c>
      <c r="B933" s="0" t="s">
        <v>517</v>
      </c>
      <c r="C933" s="0" t="s">
        <v>518</v>
      </c>
      <c r="D933" s="14" t="n">
        <v>438</v>
      </c>
    </row>
    <row r="934" customFormat="false" ht="15" hidden="false" customHeight="false" outlineLevel="0" collapsed="false">
      <c r="A934" s="4" t="n">
        <v>40805</v>
      </c>
      <c r="B934" s="0" t="s">
        <v>519</v>
      </c>
      <c r="C934" s="0" t="s">
        <v>520</v>
      </c>
      <c r="D934" s="14" t="n">
        <v>579</v>
      </c>
    </row>
    <row r="935" customFormat="false" ht="15" hidden="false" customHeight="false" outlineLevel="0" collapsed="false">
      <c r="A935" s="4" t="n">
        <v>40805</v>
      </c>
      <c r="B935" s="0" t="s">
        <v>521</v>
      </c>
      <c r="C935" s="0" t="s">
        <v>522</v>
      </c>
      <c r="D935" s="14" t="n">
        <v>465.84</v>
      </c>
    </row>
    <row r="936" customFormat="false" ht="15" hidden="false" customHeight="false" outlineLevel="0" collapsed="false">
      <c r="A936" s="4" t="n">
        <v>40805</v>
      </c>
      <c r="B936" s="0" t="s">
        <v>523</v>
      </c>
      <c r="C936" s="0" t="s">
        <v>524</v>
      </c>
      <c r="D936" s="14" t="n">
        <v>480.84</v>
      </c>
    </row>
    <row r="937" customFormat="false" ht="15" hidden="false" customHeight="false" outlineLevel="0" collapsed="false">
      <c r="A937" s="4" t="n">
        <v>40805</v>
      </c>
      <c r="B937" s="0" t="s">
        <v>525</v>
      </c>
      <c r="C937" s="0" t="s">
        <v>526</v>
      </c>
      <c r="D937" s="14" t="n">
        <v>144.55</v>
      </c>
    </row>
    <row r="938" customFormat="false" ht="15" hidden="false" customHeight="false" outlineLevel="0" collapsed="false">
      <c r="A938" s="4" t="n">
        <v>40805</v>
      </c>
      <c r="B938" s="0" t="s">
        <v>527</v>
      </c>
      <c r="C938" s="0" t="s">
        <v>528</v>
      </c>
      <c r="D938" s="14" t="n">
        <v>924.86</v>
      </c>
    </row>
    <row r="939" customFormat="false" ht="15" hidden="false" customHeight="false" outlineLevel="0" collapsed="false">
      <c r="A939" s="4" t="n">
        <v>40805</v>
      </c>
      <c r="B939" s="0" t="s">
        <v>529</v>
      </c>
      <c r="C939" s="0" t="s">
        <v>530</v>
      </c>
      <c r="D939" s="14" t="n">
        <v>257.33</v>
      </c>
    </row>
    <row r="940" customFormat="false" ht="15" hidden="false" customHeight="false" outlineLevel="0" collapsed="false">
      <c r="A940" s="4" t="n">
        <v>40805</v>
      </c>
      <c r="B940" s="0" t="s">
        <v>531</v>
      </c>
      <c r="C940" s="0" t="s">
        <v>532</v>
      </c>
      <c r="D940" s="14" t="n">
        <v>3168.93</v>
      </c>
    </row>
    <row r="941" customFormat="false" ht="15" hidden="false" customHeight="false" outlineLevel="0" collapsed="false">
      <c r="A941" s="4" t="n">
        <v>40805</v>
      </c>
      <c r="B941" s="0" t="s">
        <v>533</v>
      </c>
      <c r="C941" s="0" t="s">
        <v>534</v>
      </c>
      <c r="D941" s="14" t="n">
        <v>231.2</v>
      </c>
    </row>
    <row r="942" customFormat="false" ht="15" hidden="false" customHeight="false" outlineLevel="0" collapsed="false">
      <c r="A942" s="4" t="n">
        <v>40805</v>
      </c>
      <c r="B942" s="0" t="s">
        <v>535</v>
      </c>
      <c r="C942" s="0" t="s">
        <v>536</v>
      </c>
      <c r="D942" s="14" t="n">
        <v>1072.64</v>
      </c>
    </row>
    <row r="943" customFormat="false" ht="15" hidden="false" customHeight="false" outlineLevel="0" collapsed="false">
      <c r="A943" s="4" t="n">
        <v>40805</v>
      </c>
      <c r="B943" s="0" t="s">
        <v>537</v>
      </c>
      <c r="C943" s="0" t="s">
        <v>538</v>
      </c>
      <c r="D943" s="14" t="n">
        <v>194.92</v>
      </c>
    </row>
    <row r="944" customFormat="false" ht="15" hidden="false" customHeight="false" outlineLevel="0" collapsed="false">
      <c r="A944" s="4" t="n">
        <v>40805</v>
      </c>
      <c r="B944" s="0" t="s">
        <v>539</v>
      </c>
      <c r="C944" s="0" t="s">
        <v>540</v>
      </c>
      <c r="D944" s="14" t="n">
        <v>403.6</v>
      </c>
    </row>
    <row r="945" customFormat="false" ht="15" hidden="false" customHeight="false" outlineLevel="0" collapsed="false">
      <c r="A945" s="4" t="n">
        <v>40805</v>
      </c>
      <c r="B945" s="0" t="s">
        <v>541</v>
      </c>
      <c r="C945" s="0" t="s">
        <v>542</v>
      </c>
      <c r="D945" s="14" t="n">
        <v>52.71</v>
      </c>
    </row>
    <row r="946" customFormat="false" ht="15" hidden="false" customHeight="false" outlineLevel="0" collapsed="false">
      <c r="A946" s="4" t="n">
        <v>40805</v>
      </c>
      <c r="B946" s="0" t="s">
        <v>543</v>
      </c>
      <c r="C946" s="0" t="s">
        <v>544</v>
      </c>
      <c r="D946" s="14" t="n">
        <v>106.03</v>
      </c>
    </row>
    <row r="947" customFormat="false" ht="15" hidden="false" customHeight="false" outlineLevel="0" collapsed="false">
      <c r="A947" s="4" t="n">
        <v>40805</v>
      </c>
      <c r="B947" s="0" t="s">
        <v>545</v>
      </c>
      <c r="C947" s="0" t="s">
        <v>546</v>
      </c>
      <c r="D947" s="14" t="n">
        <v>438.26</v>
      </c>
    </row>
    <row r="948" customFormat="false" ht="15" hidden="false" customHeight="false" outlineLevel="0" collapsed="false">
      <c r="A948" s="4" t="n">
        <v>40805</v>
      </c>
      <c r="B948" s="0" t="s">
        <v>547</v>
      </c>
      <c r="C948" s="0" t="s">
        <v>548</v>
      </c>
      <c r="D948" s="14" t="n">
        <v>289.12</v>
      </c>
    </row>
    <row r="949" customFormat="false" ht="15" hidden="false" customHeight="false" outlineLevel="0" collapsed="false">
      <c r="A949" s="4" t="n">
        <v>40805</v>
      </c>
      <c r="B949" s="0" t="s">
        <v>549</v>
      </c>
      <c r="C949" s="0" t="s">
        <v>550</v>
      </c>
      <c r="D949" s="14" t="n">
        <v>187.88</v>
      </c>
    </row>
    <row r="950" customFormat="false" ht="15" hidden="false" customHeight="false" outlineLevel="0" collapsed="false">
      <c r="A950" s="4" t="n">
        <v>40805</v>
      </c>
      <c r="B950" s="0" t="s">
        <v>551</v>
      </c>
      <c r="C950" s="0" t="s">
        <v>552</v>
      </c>
      <c r="D950" s="14" t="n">
        <v>246.1</v>
      </c>
    </row>
    <row r="951" customFormat="false" ht="15" hidden="false" customHeight="false" outlineLevel="0" collapsed="false">
      <c r="A951" s="4" t="n">
        <v>40805</v>
      </c>
      <c r="B951" s="0" t="s">
        <v>553</v>
      </c>
      <c r="C951" s="0" t="s">
        <v>554</v>
      </c>
      <c r="D951" s="14" t="n">
        <v>261.59</v>
      </c>
    </row>
    <row r="952" customFormat="false" ht="15" hidden="false" customHeight="false" outlineLevel="0" collapsed="false">
      <c r="A952" s="4" t="n">
        <v>40805</v>
      </c>
      <c r="B952" s="0" t="s">
        <v>555</v>
      </c>
      <c r="C952" s="0" t="s">
        <v>556</v>
      </c>
      <c r="D952" s="14" t="n">
        <v>103.58</v>
      </c>
    </row>
    <row r="953" customFormat="false" ht="15" hidden="false" customHeight="false" outlineLevel="0" collapsed="false">
      <c r="A953" s="4" t="n">
        <v>40805</v>
      </c>
      <c r="B953" s="0" t="s">
        <v>557</v>
      </c>
      <c r="C953" s="0" t="s">
        <v>558</v>
      </c>
      <c r="D953" s="14" t="n">
        <v>58.58</v>
      </c>
    </row>
    <row r="954" customFormat="false" ht="15" hidden="false" customHeight="false" outlineLevel="0" collapsed="false">
      <c r="A954" s="4" t="n">
        <v>40805</v>
      </c>
      <c r="B954" s="0" t="s">
        <v>559</v>
      </c>
      <c r="C954" s="0" t="s">
        <v>560</v>
      </c>
      <c r="D954" s="14" t="n">
        <v>346.48</v>
      </c>
    </row>
    <row r="955" customFormat="false" ht="15" hidden="false" customHeight="false" outlineLevel="0" collapsed="false">
      <c r="A955" s="4" t="n">
        <v>40805</v>
      </c>
      <c r="B955" s="0" t="s">
        <v>561</v>
      </c>
      <c r="C955" s="0" t="s">
        <v>562</v>
      </c>
      <c r="D955" s="14" t="n">
        <v>166.65</v>
      </c>
    </row>
    <row r="956" customFormat="false" ht="15" hidden="false" customHeight="false" outlineLevel="0" collapsed="false">
      <c r="A956" s="4" t="n">
        <v>40805</v>
      </c>
      <c r="B956" s="0" t="s">
        <v>563</v>
      </c>
      <c r="C956" s="0" t="s">
        <v>564</v>
      </c>
      <c r="D956" s="14" t="n">
        <v>67.58</v>
      </c>
    </row>
    <row r="957" customFormat="false" ht="15" hidden="false" customHeight="false" outlineLevel="0" collapsed="false">
      <c r="A957" s="4" t="n">
        <v>40805</v>
      </c>
      <c r="B957" s="0" t="s">
        <v>565</v>
      </c>
      <c r="C957" s="0" t="s">
        <v>566</v>
      </c>
      <c r="D957" s="14" t="n">
        <v>18</v>
      </c>
    </row>
    <row r="958" customFormat="false" ht="15" hidden="false" customHeight="false" outlineLevel="0" collapsed="false">
      <c r="A958" s="4" t="n">
        <v>40805</v>
      </c>
      <c r="B958" s="0" t="s">
        <v>567</v>
      </c>
      <c r="C958" s="0" t="s">
        <v>568</v>
      </c>
      <c r="D958" s="14" t="n">
        <v>635.23</v>
      </c>
    </row>
    <row r="959" customFormat="false" ht="15" hidden="false" customHeight="false" outlineLevel="0" collapsed="false">
      <c r="A959" s="4" t="n">
        <v>40805</v>
      </c>
      <c r="B959" s="0" t="s">
        <v>569</v>
      </c>
      <c r="C959" s="0" t="s">
        <v>570</v>
      </c>
      <c r="D959" s="14" t="n">
        <v>473.59</v>
      </c>
    </row>
    <row r="960" customFormat="false" ht="15" hidden="false" customHeight="false" outlineLevel="0" collapsed="false">
      <c r="A960" s="4" t="n">
        <v>40805</v>
      </c>
      <c r="B960" s="0" t="s">
        <v>571</v>
      </c>
      <c r="C960" s="0" t="s">
        <v>572</v>
      </c>
      <c r="D960" s="14" t="n">
        <v>1332.33</v>
      </c>
    </row>
    <row r="961" customFormat="false" ht="15" hidden="false" customHeight="false" outlineLevel="0" collapsed="false">
      <c r="A961" s="4" t="n">
        <v>40805</v>
      </c>
      <c r="B961" s="0" t="s">
        <v>573</v>
      </c>
      <c r="C961" s="0" t="s">
        <v>574</v>
      </c>
      <c r="D961" s="14" t="n">
        <v>741.55</v>
      </c>
    </row>
    <row r="962" customFormat="false" ht="15" hidden="false" customHeight="false" outlineLevel="0" collapsed="false">
      <c r="A962" s="4" t="n">
        <v>40805</v>
      </c>
      <c r="B962" s="0" t="s">
        <v>575</v>
      </c>
      <c r="C962" s="0" t="s">
        <v>576</v>
      </c>
      <c r="D962" s="14" t="n">
        <v>1515.18</v>
      </c>
    </row>
    <row r="963" customFormat="false" ht="15" hidden="false" customHeight="false" outlineLevel="0" collapsed="false">
      <c r="A963" s="4" t="n">
        <v>40805</v>
      </c>
      <c r="B963" s="0" t="s">
        <v>577</v>
      </c>
      <c r="C963" s="0" t="s">
        <v>578</v>
      </c>
      <c r="D963" s="14" t="n">
        <v>434.84</v>
      </c>
    </row>
    <row r="964" customFormat="false" ht="15" hidden="false" customHeight="false" outlineLevel="0" collapsed="false">
      <c r="A964" s="4" t="n">
        <v>40805</v>
      </c>
      <c r="B964" s="0" t="s">
        <v>579</v>
      </c>
      <c r="C964" s="0" t="s">
        <v>580</v>
      </c>
      <c r="D964" s="14" t="n">
        <v>260.89</v>
      </c>
    </row>
    <row r="965" customFormat="false" ht="15" hidden="false" customHeight="false" outlineLevel="0" collapsed="false">
      <c r="A965" s="4" t="n">
        <v>40805</v>
      </c>
      <c r="B965" s="0" t="s">
        <v>581</v>
      </c>
      <c r="C965" s="0" t="s">
        <v>582</v>
      </c>
      <c r="D965" s="14" t="n">
        <v>662.29</v>
      </c>
    </row>
    <row r="966" customFormat="false" ht="15" hidden="false" customHeight="false" outlineLevel="0" collapsed="false">
      <c r="A966" s="4" t="n">
        <v>40805</v>
      </c>
      <c r="B966" s="0" t="s">
        <v>583</v>
      </c>
      <c r="C966" s="0" t="s">
        <v>584</v>
      </c>
      <c r="D966" s="14" t="n">
        <v>390.89</v>
      </c>
    </row>
    <row r="967" customFormat="false" ht="15" hidden="false" customHeight="false" outlineLevel="0" collapsed="false">
      <c r="A967" s="4" t="n">
        <v>40805</v>
      </c>
      <c r="B967" s="0" t="s">
        <v>585</v>
      </c>
      <c r="C967" s="0" t="s">
        <v>586</v>
      </c>
      <c r="D967" s="14" t="n">
        <v>240</v>
      </c>
    </row>
    <row r="968" customFormat="false" ht="15" hidden="false" customHeight="false" outlineLevel="0" collapsed="false">
      <c r="A968" s="4" t="n">
        <v>40805</v>
      </c>
      <c r="B968" s="0" t="s">
        <v>587</v>
      </c>
      <c r="C968" s="0" t="s">
        <v>588</v>
      </c>
      <c r="D968" s="14" t="n">
        <v>278.5</v>
      </c>
    </row>
    <row r="969" customFormat="false" ht="15" hidden="false" customHeight="false" outlineLevel="0" collapsed="false">
      <c r="A969" s="4" t="n">
        <v>40805</v>
      </c>
      <c r="B969" s="0" t="s">
        <v>589</v>
      </c>
      <c r="C969" s="0" t="s">
        <v>590</v>
      </c>
      <c r="D969" s="14" t="n">
        <v>521.84</v>
      </c>
    </row>
    <row r="970" customFormat="false" ht="15" hidden="false" customHeight="false" outlineLevel="0" collapsed="false">
      <c r="A970" s="4" t="n">
        <v>40805</v>
      </c>
      <c r="B970" s="0" t="s">
        <v>591</v>
      </c>
      <c r="C970" s="0" t="s">
        <v>592</v>
      </c>
      <c r="D970" s="14" t="n">
        <v>862.53</v>
      </c>
    </row>
    <row r="971" customFormat="false" ht="15" hidden="false" customHeight="false" outlineLevel="0" collapsed="false">
      <c r="A971" s="4" t="n">
        <v>40805</v>
      </c>
      <c r="B971" s="0" t="s">
        <v>593</v>
      </c>
      <c r="C971" s="0" t="s">
        <v>594</v>
      </c>
      <c r="D971" s="14" t="n">
        <v>8625.8</v>
      </c>
    </row>
    <row r="972" customFormat="false" ht="15" hidden="false" customHeight="false" outlineLevel="0" collapsed="false">
      <c r="A972" s="4" t="n">
        <v>40805</v>
      </c>
      <c r="B972" s="0" t="s">
        <v>595</v>
      </c>
      <c r="C972" s="0" t="s">
        <v>596</v>
      </c>
      <c r="D972" s="14" t="n">
        <v>1088.04</v>
      </c>
    </row>
    <row r="973" customFormat="false" ht="15" hidden="false" customHeight="false" outlineLevel="0" collapsed="false">
      <c r="A973" s="4" t="n">
        <v>40805</v>
      </c>
      <c r="B973" s="0" t="s">
        <v>597</v>
      </c>
      <c r="C973" s="0" t="s">
        <v>598</v>
      </c>
      <c r="D973" s="14" t="n">
        <v>407.51</v>
      </c>
    </row>
    <row r="974" customFormat="false" ht="15" hidden="false" customHeight="false" outlineLevel="0" collapsed="false">
      <c r="A974" s="4" t="n">
        <v>40805</v>
      </c>
      <c r="B974" s="0" t="s">
        <v>599</v>
      </c>
      <c r="C974" s="0" t="s">
        <v>600</v>
      </c>
      <c r="D974" s="14" t="n">
        <v>257.3</v>
      </c>
    </row>
    <row r="975" customFormat="false" ht="15" hidden="false" customHeight="false" outlineLevel="0" collapsed="false">
      <c r="A975" s="4" t="n">
        <v>40805</v>
      </c>
      <c r="B975" s="0" t="s">
        <v>603</v>
      </c>
      <c r="C975" s="0" t="s">
        <v>604</v>
      </c>
      <c r="D975" s="14" t="n">
        <v>0.75</v>
      </c>
    </row>
    <row r="976" customFormat="false" ht="15" hidden="false" customHeight="false" outlineLevel="0" collapsed="false">
      <c r="A976" s="4" t="n">
        <v>40805</v>
      </c>
      <c r="B976" s="0" t="s">
        <v>605</v>
      </c>
      <c r="C976" s="0" t="s">
        <v>606</v>
      </c>
      <c r="D976" s="14" t="n">
        <v>2120.56</v>
      </c>
    </row>
    <row r="977" customFormat="false" ht="15" hidden="false" customHeight="false" outlineLevel="0" collapsed="false">
      <c r="A977" s="4" t="n">
        <v>40805</v>
      </c>
      <c r="B977" s="0" t="s">
        <v>607</v>
      </c>
      <c r="C977" s="0" t="s">
        <v>608</v>
      </c>
      <c r="D977" s="14" t="n">
        <v>2068.62</v>
      </c>
    </row>
    <row r="978" customFormat="false" ht="15" hidden="false" customHeight="false" outlineLevel="0" collapsed="false">
      <c r="A978" s="4" t="n">
        <v>40805</v>
      </c>
      <c r="B978" s="0" t="s">
        <v>609</v>
      </c>
      <c r="C978" s="0" t="s">
        <v>610</v>
      </c>
      <c r="D978" s="14" t="n">
        <v>2118.15</v>
      </c>
    </row>
    <row r="979" customFormat="false" ht="15" hidden="false" customHeight="false" outlineLevel="0" collapsed="false">
      <c r="A979" s="4" t="n">
        <v>40805</v>
      </c>
      <c r="B979" s="0" t="s">
        <v>611</v>
      </c>
      <c r="C979" s="0" t="s">
        <v>612</v>
      </c>
      <c r="D979" s="14" t="n">
        <v>504.63</v>
      </c>
    </row>
    <row r="980" customFormat="false" ht="15" hidden="false" customHeight="false" outlineLevel="0" collapsed="false">
      <c r="A980" s="4" t="n">
        <v>40805</v>
      </c>
      <c r="B980" s="0" t="s">
        <v>613</v>
      </c>
      <c r="C980" s="0" t="s">
        <v>614</v>
      </c>
      <c r="D980" s="14" t="n">
        <v>9.9</v>
      </c>
    </row>
    <row r="981" customFormat="false" ht="15" hidden="false" customHeight="false" outlineLevel="0" collapsed="false">
      <c r="A981" s="4" t="n">
        <v>40805</v>
      </c>
      <c r="B981" s="0" t="s">
        <v>615</v>
      </c>
      <c r="C981" s="0" t="s">
        <v>616</v>
      </c>
      <c r="D981" s="14" t="n">
        <v>1643.71</v>
      </c>
    </row>
    <row r="982" customFormat="false" ht="15" hidden="false" customHeight="false" outlineLevel="0" collapsed="false">
      <c r="A982" s="4" t="n">
        <v>40805</v>
      </c>
      <c r="B982" s="0" t="s">
        <v>617</v>
      </c>
      <c r="C982" s="0" t="s">
        <v>618</v>
      </c>
      <c r="D982" s="14" t="n">
        <v>201.25</v>
      </c>
    </row>
    <row r="983" customFormat="false" ht="15" hidden="false" customHeight="false" outlineLevel="0" collapsed="false">
      <c r="A983" s="4" t="n">
        <v>40805</v>
      </c>
      <c r="B983" s="0" t="s">
        <v>619</v>
      </c>
      <c r="C983" s="0" t="s">
        <v>620</v>
      </c>
      <c r="D983" s="14" t="n">
        <v>368.05</v>
      </c>
    </row>
    <row r="984" customFormat="false" ht="15" hidden="false" customHeight="false" outlineLevel="0" collapsed="false">
      <c r="A984" s="4" t="n">
        <v>40805</v>
      </c>
      <c r="B984" s="0" t="s">
        <v>621</v>
      </c>
      <c r="C984" s="0" t="s">
        <v>622</v>
      </c>
      <c r="D984" s="14" t="n">
        <v>243.85</v>
      </c>
    </row>
    <row r="985" customFormat="false" ht="15" hidden="false" customHeight="false" outlineLevel="0" collapsed="false">
      <c r="A985" s="4" t="n">
        <v>40805</v>
      </c>
      <c r="B985" s="0" t="s">
        <v>623</v>
      </c>
      <c r="C985" s="0" t="s">
        <v>624</v>
      </c>
      <c r="D985" s="14" t="n">
        <v>141.23</v>
      </c>
    </row>
    <row r="986" customFormat="false" ht="15" hidden="false" customHeight="false" outlineLevel="0" collapsed="false">
      <c r="A986" s="4" t="n">
        <v>40805</v>
      </c>
      <c r="B986" s="0" t="s">
        <v>625</v>
      </c>
      <c r="C986" s="0" t="s">
        <v>626</v>
      </c>
      <c r="D986" s="14" t="n">
        <v>244.52</v>
      </c>
    </row>
    <row r="987" customFormat="false" ht="15" hidden="false" customHeight="false" outlineLevel="0" collapsed="false">
      <c r="A987" s="4" t="n">
        <v>40805</v>
      </c>
      <c r="B987" s="0" t="s">
        <v>627</v>
      </c>
      <c r="C987" s="0" t="s">
        <v>628</v>
      </c>
      <c r="D987" s="14" t="n">
        <v>315.4</v>
      </c>
    </row>
    <row r="988" customFormat="false" ht="15" hidden="false" customHeight="false" outlineLevel="0" collapsed="false">
      <c r="A988" s="4" t="n">
        <v>40805</v>
      </c>
      <c r="B988" s="0" t="s">
        <v>629</v>
      </c>
      <c r="C988" s="0" t="s">
        <v>630</v>
      </c>
      <c r="D988" s="14" t="n">
        <v>743.52</v>
      </c>
    </row>
    <row r="989" customFormat="false" ht="15" hidden="false" customHeight="false" outlineLevel="0" collapsed="false">
      <c r="A989" s="4" t="n">
        <v>40805</v>
      </c>
      <c r="B989" s="0" t="s">
        <v>631</v>
      </c>
      <c r="C989" s="0" t="s">
        <v>632</v>
      </c>
      <c r="D989" s="14" t="n">
        <v>755.22</v>
      </c>
    </row>
    <row r="990" customFormat="false" ht="15" hidden="false" customHeight="false" outlineLevel="0" collapsed="false">
      <c r="A990" s="4" t="n">
        <v>40805</v>
      </c>
      <c r="B990" s="0" t="s">
        <v>633</v>
      </c>
      <c r="C990" s="0" t="s">
        <v>634</v>
      </c>
      <c r="D990" s="14" t="n">
        <v>824.75</v>
      </c>
    </row>
    <row r="991" customFormat="false" ht="15" hidden="false" customHeight="false" outlineLevel="0" collapsed="false">
      <c r="A991" s="4" t="n">
        <v>40805</v>
      </c>
      <c r="B991" s="0" t="s">
        <v>635</v>
      </c>
      <c r="C991" s="0" t="s">
        <v>636</v>
      </c>
      <c r="D991" s="14" t="n">
        <v>692.77</v>
      </c>
    </row>
    <row r="992" customFormat="false" ht="15" hidden="false" customHeight="false" outlineLevel="0" collapsed="false">
      <c r="A992" s="4" t="n">
        <v>40805</v>
      </c>
      <c r="B992" s="0" t="s">
        <v>637</v>
      </c>
      <c r="C992" s="0" t="s">
        <v>638</v>
      </c>
      <c r="D992" s="14" t="n">
        <v>280.9</v>
      </c>
    </row>
    <row r="993" customFormat="false" ht="15" hidden="false" customHeight="false" outlineLevel="0" collapsed="false">
      <c r="A993" s="4" t="n">
        <v>40805</v>
      </c>
      <c r="B993" s="0" t="s">
        <v>639</v>
      </c>
      <c r="C993" s="0" t="s">
        <v>640</v>
      </c>
      <c r="D993" s="14" t="n">
        <v>399.51</v>
      </c>
    </row>
    <row r="994" customFormat="false" ht="15" hidden="false" customHeight="false" outlineLevel="0" collapsed="false">
      <c r="A994" s="4" t="n">
        <v>40805</v>
      </c>
      <c r="B994" s="0" t="s">
        <v>641</v>
      </c>
      <c r="C994" s="0" t="s">
        <v>642</v>
      </c>
      <c r="D994" s="14" t="n">
        <v>789.2</v>
      </c>
    </row>
    <row r="995" customFormat="false" ht="15" hidden="false" customHeight="false" outlineLevel="0" collapsed="false">
      <c r="A995" s="4" t="n">
        <v>40805</v>
      </c>
      <c r="B995" s="0" t="s">
        <v>643</v>
      </c>
      <c r="C995" s="0" t="s">
        <v>644</v>
      </c>
      <c r="D995" s="14" t="n">
        <v>336.6</v>
      </c>
    </row>
    <row r="996" customFormat="false" ht="15" hidden="false" customHeight="false" outlineLevel="0" collapsed="false">
      <c r="A996" s="4" t="n">
        <v>40805</v>
      </c>
      <c r="B996" s="0" t="s">
        <v>645</v>
      </c>
      <c r="C996" s="0" t="s">
        <v>646</v>
      </c>
      <c r="D996" s="14" t="n">
        <v>513.03</v>
      </c>
    </row>
    <row r="997" customFormat="false" ht="15" hidden="false" customHeight="false" outlineLevel="0" collapsed="false">
      <c r="A997" s="4" t="n">
        <v>40805</v>
      </c>
      <c r="B997" s="0" t="s">
        <v>647</v>
      </c>
      <c r="C997" s="0" t="s">
        <v>648</v>
      </c>
      <c r="D997" s="14" t="n">
        <v>580.2</v>
      </c>
    </row>
    <row r="998" customFormat="false" ht="15" hidden="false" customHeight="false" outlineLevel="0" collapsed="false">
      <c r="A998" s="4" t="n">
        <v>40805</v>
      </c>
      <c r="B998" s="0" t="s">
        <v>649</v>
      </c>
      <c r="C998" s="0" t="s">
        <v>650</v>
      </c>
      <c r="D998" s="14" t="n">
        <v>539.1</v>
      </c>
    </row>
    <row r="999" customFormat="false" ht="15" hidden="false" customHeight="false" outlineLevel="0" collapsed="false">
      <c r="A999" s="4" t="n">
        <v>40805</v>
      </c>
      <c r="B999" s="0" t="s">
        <v>651</v>
      </c>
      <c r="C999" s="0" t="s">
        <v>652</v>
      </c>
      <c r="D999" s="14" t="n">
        <v>294.84</v>
      </c>
    </row>
    <row r="1000" customFormat="false" ht="15" hidden="false" customHeight="false" outlineLevel="0" collapsed="false">
      <c r="A1000" s="4" t="n">
        <v>40805</v>
      </c>
      <c r="B1000" s="0" t="s">
        <v>653</v>
      </c>
      <c r="C1000" s="0" t="s">
        <v>654</v>
      </c>
      <c r="D1000" s="14" t="n">
        <v>234.68</v>
      </c>
    </row>
    <row r="1001" customFormat="false" ht="15" hidden="false" customHeight="false" outlineLevel="0" collapsed="false">
      <c r="A1001" s="4" t="n">
        <v>40805</v>
      </c>
      <c r="B1001" s="0" t="s">
        <v>655</v>
      </c>
      <c r="C1001" s="0" t="s">
        <v>656</v>
      </c>
      <c r="D1001" s="14" t="n">
        <v>258.01</v>
      </c>
    </row>
    <row r="1002" customFormat="false" ht="15" hidden="false" customHeight="false" outlineLevel="0" collapsed="false">
      <c r="A1002" s="4" t="n">
        <v>40805</v>
      </c>
      <c r="B1002" s="0" t="s">
        <v>657</v>
      </c>
      <c r="C1002" s="0" t="s">
        <v>658</v>
      </c>
      <c r="D1002" s="14" t="n">
        <v>157.61</v>
      </c>
    </row>
    <row r="1003" customFormat="false" ht="15" hidden="false" customHeight="false" outlineLevel="0" collapsed="false">
      <c r="A1003" s="4" t="n">
        <v>40805</v>
      </c>
      <c r="B1003" s="0" t="s">
        <v>659</v>
      </c>
      <c r="C1003" s="0" t="s">
        <v>660</v>
      </c>
      <c r="D1003" s="14" t="n">
        <v>1511.36</v>
      </c>
    </row>
    <row r="1004" customFormat="false" ht="15" hidden="false" customHeight="false" outlineLevel="0" collapsed="false">
      <c r="A1004" s="4" t="n">
        <v>40805</v>
      </c>
      <c r="B1004" s="0" t="s">
        <v>661</v>
      </c>
      <c r="C1004" s="0" t="s">
        <v>662</v>
      </c>
      <c r="D1004" s="14" t="n">
        <v>702.66</v>
      </c>
    </row>
    <row r="1005" customFormat="false" ht="15" hidden="false" customHeight="false" outlineLevel="0" collapsed="false">
      <c r="A1005" s="4" t="n">
        <v>40805</v>
      </c>
      <c r="B1005" s="0" t="s">
        <v>665</v>
      </c>
      <c r="C1005" s="0" t="s">
        <v>666</v>
      </c>
      <c r="D1005" s="14" t="n">
        <v>344.44</v>
      </c>
    </row>
    <row r="1006" customFormat="false" ht="15" hidden="false" customHeight="false" outlineLevel="0" collapsed="false">
      <c r="A1006" s="4" t="n">
        <v>40805</v>
      </c>
      <c r="B1006" s="0" t="s">
        <v>667</v>
      </c>
      <c r="C1006" s="0" t="s">
        <v>668</v>
      </c>
      <c r="D1006" s="14" t="n">
        <v>423.3</v>
      </c>
    </row>
    <row r="1007" customFormat="false" ht="15" hidden="false" customHeight="false" outlineLevel="0" collapsed="false">
      <c r="A1007" s="4" t="n">
        <v>40805</v>
      </c>
      <c r="B1007" s="0" t="s">
        <v>669</v>
      </c>
      <c r="C1007" s="0" t="s">
        <v>670</v>
      </c>
      <c r="D1007" s="14" t="n">
        <v>265.6</v>
      </c>
    </row>
    <row r="1008" customFormat="false" ht="15" hidden="false" customHeight="false" outlineLevel="0" collapsed="false">
      <c r="A1008" s="4" t="n">
        <v>40805</v>
      </c>
      <c r="B1008" s="0" t="s">
        <v>671</v>
      </c>
      <c r="C1008" s="0" t="s">
        <v>672</v>
      </c>
      <c r="D1008" s="14" t="n">
        <v>602.86</v>
      </c>
    </row>
    <row r="1009" customFormat="false" ht="15" hidden="false" customHeight="false" outlineLevel="0" collapsed="false">
      <c r="A1009" s="4" t="n">
        <v>40805</v>
      </c>
      <c r="B1009" s="0" t="s">
        <v>673</v>
      </c>
      <c r="C1009" s="0" t="s">
        <v>674</v>
      </c>
      <c r="D1009" s="14" t="n">
        <v>243.75</v>
      </c>
    </row>
    <row r="1010" customFormat="false" ht="15" hidden="false" customHeight="false" outlineLevel="0" collapsed="false">
      <c r="A1010" s="4" t="n">
        <v>40805</v>
      </c>
      <c r="B1010" s="0" t="s">
        <v>675</v>
      </c>
      <c r="C1010" s="0" t="s">
        <v>676</v>
      </c>
      <c r="D1010" s="14" t="n">
        <v>187.42</v>
      </c>
    </row>
    <row r="1011" customFormat="false" ht="15" hidden="false" customHeight="false" outlineLevel="0" collapsed="false">
      <c r="A1011" s="4" t="n">
        <v>40805</v>
      </c>
      <c r="B1011" s="0" t="s">
        <v>677</v>
      </c>
      <c r="C1011" s="0" t="s">
        <v>678</v>
      </c>
      <c r="D1011" s="14" t="n">
        <v>143.55</v>
      </c>
    </row>
    <row r="1012" customFormat="false" ht="15" hidden="false" customHeight="false" outlineLevel="0" collapsed="false">
      <c r="A1012" s="4" t="n">
        <v>40805</v>
      </c>
      <c r="B1012" s="0" t="s">
        <v>679</v>
      </c>
      <c r="C1012" s="0" t="s">
        <v>680</v>
      </c>
      <c r="D1012" s="14" t="n">
        <v>124.92</v>
      </c>
    </row>
    <row r="1013" customFormat="false" ht="15" hidden="false" customHeight="false" outlineLevel="0" collapsed="false">
      <c r="A1013" s="4" t="n">
        <v>40805</v>
      </c>
      <c r="B1013" s="0" t="s">
        <v>681</v>
      </c>
      <c r="C1013" s="0" t="s">
        <v>682</v>
      </c>
      <c r="D1013" s="14" t="n">
        <v>609.69</v>
      </c>
    </row>
    <row r="1014" customFormat="false" ht="15" hidden="false" customHeight="false" outlineLevel="0" collapsed="false">
      <c r="A1014" s="4" t="n">
        <v>40805</v>
      </c>
      <c r="B1014" s="0" t="s">
        <v>683</v>
      </c>
      <c r="C1014" s="0" t="s">
        <v>684</v>
      </c>
      <c r="D1014" s="14" t="n">
        <v>437.26</v>
      </c>
    </row>
    <row r="1015" customFormat="false" ht="15" hidden="false" customHeight="false" outlineLevel="0" collapsed="false">
      <c r="A1015" s="4" t="n">
        <v>40805</v>
      </c>
      <c r="B1015" s="0" t="s">
        <v>685</v>
      </c>
      <c r="C1015" s="0" t="s">
        <v>686</v>
      </c>
      <c r="D1015" s="14" t="n">
        <v>155</v>
      </c>
    </row>
    <row r="1016" customFormat="false" ht="15" hidden="false" customHeight="false" outlineLevel="0" collapsed="false">
      <c r="A1016" s="4" t="n">
        <v>40805</v>
      </c>
      <c r="B1016" s="0" t="s">
        <v>687</v>
      </c>
      <c r="C1016" s="0" t="s">
        <v>688</v>
      </c>
      <c r="D1016" s="14" t="n">
        <v>200</v>
      </c>
    </row>
    <row r="1017" customFormat="false" ht="15" hidden="false" customHeight="false" outlineLevel="0" collapsed="false">
      <c r="A1017" s="4" t="n">
        <v>40805</v>
      </c>
      <c r="B1017" s="0" t="s">
        <v>689</v>
      </c>
      <c r="C1017" s="0" t="s">
        <v>690</v>
      </c>
      <c r="D1017" s="14" t="n">
        <v>249.96</v>
      </c>
    </row>
    <row r="1018" customFormat="false" ht="15" hidden="false" customHeight="false" outlineLevel="0" collapsed="false">
      <c r="A1018" s="4" t="n">
        <v>40805</v>
      </c>
      <c r="B1018" s="0" t="s">
        <v>691</v>
      </c>
      <c r="C1018" s="0" t="s">
        <v>692</v>
      </c>
      <c r="D1018" s="14" t="n">
        <v>897.99</v>
      </c>
    </row>
    <row r="1019" customFormat="false" ht="15" hidden="false" customHeight="false" outlineLevel="0" collapsed="false">
      <c r="A1019" s="4" t="n">
        <v>40805</v>
      </c>
      <c r="B1019" s="0" t="s">
        <v>703</v>
      </c>
      <c r="C1019" s="0" t="s">
        <v>704</v>
      </c>
      <c r="D1019" s="14" t="n">
        <v>130.65</v>
      </c>
    </row>
    <row r="1020" customFormat="false" ht="15" hidden="false" customHeight="false" outlineLevel="0" collapsed="false">
      <c r="A1020" s="4" t="n">
        <v>40805</v>
      </c>
      <c r="B1020" s="0" t="s">
        <v>705</v>
      </c>
      <c r="C1020" s="0" t="s">
        <v>706</v>
      </c>
      <c r="D1020" s="14" t="n">
        <v>47.6</v>
      </c>
    </row>
    <row r="1021" customFormat="false" ht="15" hidden="false" customHeight="false" outlineLevel="0" collapsed="false">
      <c r="A1021" s="4" t="n">
        <v>40805</v>
      </c>
      <c r="B1021" s="0" t="s">
        <v>711</v>
      </c>
      <c r="C1021" s="0" t="s">
        <v>712</v>
      </c>
      <c r="D1021" s="14" t="n">
        <v>352.5</v>
      </c>
    </row>
    <row r="1022" customFormat="false" ht="15" hidden="false" customHeight="false" outlineLevel="0" collapsed="false">
      <c r="A1022" s="4" t="n">
        <v>40805</v>
      </c>
      <c r="B1022" s="0" t="s">
        <v>713</v>
      </c>
      <c r="C1022" s="0" t="s">
        <v>714</v>
      </c>
      <c r="D1022" s="14" t="n">
        <v>205</v>
      </c>
    </row>
    <row r="1023" customFormat="false" ht="15" hidden="false" customHeight="false" outlineLevel="0" collapsed="false">
      <c r="A1023" s="4" t="n">
        <v>40805</v>
      </c>
      <c r="B1023" s="0" t="s">
        <v>715</v>
      </c>
      <c r="C1023" s="0" t="s">
        <v>716</v>
      </c>
      <c r="D1023" s="14" t="n">
        <v>25.2</v>
      </c>
    </row>
    <row r="1024" customFormat="false" ht="15" hidden="false" customHeight="false" outlineLevel="0" collapsed="false">
      <c r="A1024" s="4" t="n">
        <v>40805</v>
      </c>
      <c r="B1024" s="0" t="s">
        <v>787</v>
      </c>
      <c r="C1024" s="0" t="s">
        <v>788</v>
      </c>
      <c r="D1024" s="14" t="n">
        <v>524.51</v>
      </c>
    </row>
    <row r="1025" customFormat="false" ht="15" hidden="false" customHeight="false" outlineLevel="0" collapsed="false">
      <c r="A1025" s="4" t="n">
        <v>40805</v>
      </c>
      <c r="B1025" s="0" t="s">
        <v>789</v>
      </c>
      <c r="C1025" s="0" t="s">
        <v>790</v>
      </c>
      <c r="D1025" s="14" t="n">
        <v>978.5</v>
      </c>
    </row>
    <row r="1026" customFormat="false" ht="15" hidden="false" customHeight="false" outlineLevel="0" collapsed="false">
      <c r="A1026" s="4" t="n">
        <v>40805</v>
      </c>
      <c r="B1026" s="0" t="s">
        <v>791</v>
      </c>
      <c r="C1026" s="0" t="s">
        <v>792</v>
      </c>
      <c r="D1026" s="14" t="n">
        <v>15.79</v>
      </c>
    </row>
    <row r="1027" customFormat="false" ht="15" hidden="false" customHeight="false" outlineLevel="0" collapsed="false">
      <c r="A1027" s="4" t="n">
        <v>40805</v>
      </c>
      <c r="B1027" s="0" t="s">
        <v>793</v>
      </c>
      <c r="C1027" s="0" t="s">
        <v>794</v>
      </c>
      <c r="D1027" s="14" t="n">
        <v>8.25</v>
      </c>
    </row>
    <row r="1028" customFormat="false" ht="15" hidden="false" customHeight="false" outlineLevel="0" collapsed="false">
      <c r="A1028" s="4" t="n">
        <v>40805</v>
      </c>
      <c r="B1028" s="0" t="s">
        <v>795</v>
      </c>
      <c r="C1028" s="0" t="s">
        <v>796</v>
      </c>
      <c r="D1028" s="14" t="n">
        <v>16.5</v>
      </c>
    </row>
    <row r="1029" customFormat="false" ht="15" hidden="false" customHeight="false" outlineLevel="0" collapsed="false">
      <c r="A1029" s="4" t="n">
        <v>40805</v>
      </c>
      <c r="B1029" s="0" t="s">
        <v>797</v>
      </c>
      <c r="C1029" s="0" t="s">
        <v>798</v>
      </c>
      <c r="D1029" s="14" t="n">
        <v>202.8</v>
      </c>
    </row>
    <row r="1030" customFormat="false" ht="15" hidden="false" customHeight="false" outlineLevel="0" collapsed="false">
      <c r="A1030" s="4" t="n">
        <v>40805</v>
      </c>
      <c r="B1030" s="0" t="s">
        <v>799</v>
      </c>
      <c r="C1030" s="0" t="s">
        <v>800</v>
      </c>
      <c r="D1030" s="14" t="n">
        <v>8.25</v>
      </c>
    </row>
    <row r="1031" customFormat="false" ht="15" hidden="false" customHeight="false" outlineLevel="0" collapsed="false">
      <c r="A1031" s="4" t="n">
        <v>40805</v>
      </c>
      <c r="B1031" s="0" t="s">
        <v>801</v>
      </c>
      <c r="C1031" s="0" t="s">
        <v>802</v>
      </c>
      <c r="D1031" s="14" t="n">
        <v>98.29</v>
      </c>
    </row>
    <row r="1032" customFormat="false" ht="15" hidden="false" customHeight="false" outlineLevel="0" collapsed="false">
      <c r="A1032" s="4" t="n">
        <v>40805</v>
      </c>
      <c r="B1032" s="0" t="s">
        <v>803</v>
      </c>
      <c r="C1032" s="0" t="s">
        <v>804</v>
      </c>
      <c r="D1032" s="14" t="n">
        <v>146.19</v>
      </c>
    </row>
    <row r="1033" customFormat="false" ht="15" hidden="false" customHeight="false" outlineLevel="0" collapsed="false">
      <c r="A1033" s="4" t="n">
        <v>40805</v>
      </c>
      <c r="B1033" s="0" t="s">
        <v>805</v>
      </c>
      <c r="C1033" s="0" t="s">
        <v>806</v>
      </c>
      <c r="D1033" s="14" t="n">
        <v>147.08</v>
      </c>
    </row>
    <row r="1034" customFormat="false" ht="15" hidden="false" customHeight="false" outlineLevel="0" collapsed="false">
      <c r="A1034" s="4" t="n">
        <v>40805</v>
      </c>
      <c r="B1034" s="0" t="s">
        <v>807</v>
      </c>
      <c r="C1034" s="0" t="s">
        <v>808</v>
      </c>
      <c r="D1034" s="14" t="n">
        <v>-8.25</v>
      </c>
    </row>
    <row r="1035" customFormat="false" ht="15" hidden="false" customHeight="false" outlineLevel="0" collapsed="false">
      <c r="A1035" s="4" t="n">
        <v>40805</v>
      </c>
      <c r="B1035" s="0" t="s">
        <v>809</v>
      </c>
      <c r="C1035" s="0" t="s">
        <v>810</v>
      </c>
      <c r="D1035" s="14" t="n">
        <v>78.71</v>
      </c>
    </row>
    <row r="1036" customFormat="false" ht="15" hidden="false" customHeight="false" outlineLevel="0" collapsed="false">
      <c r="A1036" s="4" t="n">
        <v>40805</v>
      </c>
      <c r="B1036" s="0" t="s">
        <v>811</v>
      </c>
      <c r="C1036" s="0" t="s">
        <v>812</v>
      </c>
      <c r="D1036" s="14" t="n">
        <v>11.7</v>
      </c>
    </row>
    <row r="1037" customFormat="false" ht="15" hidden="false" customHeight="false" outlineLevel="0" collapsed="false">
      <c r="A1037" s="4" t="n">
        <v>40805</v>
      </c>
      <c r="B1037" s="0" t="s">
        <v>813</v>
      </c>
      <c r="C1037" s="0" t="s">
        <v>814</v>
      </c>
      <c r="D1037" s="14" t="n">
        <v>71.24</v>
      </c>
    </row>
    <row r="1038" customFormat="false" ht="15" hidden="false" customHeight="false" outlineLevel="0" collapsed="false">
      <c r="A1038" s="4" t="n">
        <v>40805</v>
      </c>
      <c r="B1038" s="0" t="s">
        <v>815</v>
      </c>
      <c r="C1038" s="0" t="s">
        <v>816</v>
      </c>
      <c r="D1038" s="14" t="n">
        <v>201.26</v>
      </c>
    </row>
    <row r="1039" customFormat="false" ht="15" hidden="false" customHeight="false" outlineLevel="0" collapsed="false">
      <c r="A1039" s="4" t="n">
        <v>40805</v>
      </c>
      <c r="B1039" s="0" t="s">
        <v>817</v>
      </c>
      <c r="C1039" s="0" t="s">
        <v>818</v>
      </c>
      <c r="D1039" s="14" t="n">
        <v>111.24</v>
      </c>
    </row>
    <row r="1040" customFormat="false" ht="15" hidden="false" customHeight="false" outlineLevel="0" collapsed="false">
      <c r="A1040" s="4" t="n">
        <v>40805</v>
      </c>
      <c r="B1040" s="0" t="s">
        <v>819</v>
      </c>
      <c r="C1040" s="0" t="s">
        <v>820</v>
      </c>
      <c r="D1040" s="14" t="n">
        <v>570.54</v>
      </c>
    </row>
    <row r="1041" customFormat="false" ht="15" hidden="false" customHeight="false" outlineLevel="0" collapsed="false">
      <c r="A1041" s="4" t="n">
        <v>40805</v>
      </c>
      <c r="B1041" s="0" t="s">
        <v>821</v>
      </c>
      <c r="C1041" s="0" t="s">
        <v>822</v>
      </c>
      <c r="D1041" s="14" t="n">
        <v>449.78</v>
      </c>
    </row>
    <row r="1042" customFormat="false" ht="15" hidden="false" customHeight="false" outlineLevel="0" collapsed="false">
      <c r="A1042" s="4" t="n">
        <v>40805</v>
      </c>
      <c r="B1042" s="0" t="s">
        <v>823</v>
      </c>
      <c r="C1042" s="0" t="s">
        <v>824</v>
      </c>
      <c r="D1042" s="14" t="n">
        <v>336.13</v>
      </c>
    </row>
    <row r="1043" customFormat="false" ht="15" hidden="false" customHeight="false" outlineLevel="0" collapsed="false">
      <c r="A1043" s="4" t="n">
        <v>40805</v>
      </c>
      <c r="B1043" s="0" t="s">
        <v>825</v>
      </c>
      <c r="C1043" s="0" t="s">
        <v>826</v>
      </c>
      <c r="D1043" s="14" t="n">
        <v>498.63</v>
      </c>
    </row>
    <row r="1044" customFormat="false" ht="15" hidden="false" customHeight="false" outlineLevel="0" collapsed="false">
      <c r="A1044" s="4" t="n">
        <v>40805</v>
      </c>
      <c r="B1044" s="0" t="s">
        <v>827</v>
      </c>
      <c r="C1044" s="0" t="s">
        <v>828</v>
      </c>
      <c r="D1044" s="14" t="n">
        <v>398.07</v>
      </c>
    </row>
    <row r="1045" customFormat="false" ht="15" hidden="false" customHeight="false" outlineLevel="0" collapsed="false">
      <c r="A1045" s="4" t="n">
        <v>40805</v>
      </c>
      <c r="B1045" s="0" t="s">
        <v>829</v>
      </c>
      <c r="C1045" s="0" t="s">
        <v>830</v>
      </c>
      <c r="D1045" s="14" t="n">
        <v>1535.35</v>
      </c>
    </row>
    <row r="1046" customFormat="false" ht="15" hidden="false" customHeight="false" outlineLevel="0" collapsed="false">
      <c r="A1046" s="4" t="n">
        <v>40805</v>
      </c>
      <c r="B1046" s="0" t="s">
        <v>831</v>
      </c>
      <c r="C1046" s="0" t="s">
        <v>832</v>
      </c>
      <c r="D1046" s="14" t="n">
        <v>1452.73</v>
      </c>
    </row>
    <row r="1047" customFormat="false" ht="15" hidden="false" customHeight="false" outlineLevel="0" collapsed="false">
      <c r="A1047" s="4" t="n">
        <v>40805</v>
      </c>
      <c r="B1047" s="0" t="s">
        <v>833</v>
      </c>
      <c r="C1047" s="0" t="s">
        <v>834</v>
      </c>
      <c r="D1047" s="14" t="n">
        <v>457.5</v>
      </c>
    </row>
    <row r="1048" customFormat="false" ht="15" hidden="false" customHeight="false" outlineLevel="0" collapsed="false">
      <c r="A1048" s="4" t="n">
        <v>40805</v>
      </c>
      <c r="B1048" s="0" t="s">
        <v>835</v>
      </c>
      <c r="C1048" s="0" t="s">
        <v>836</v>
      </c>
      <c r="D1048" s="14" t="n">
        <v>302.53</v>
      </c>
    </row>
    <row r="1049" customFormat="false" ht="15" hidden="false" customHeight="false" outlineLevel="0" collapsed="false">
      <c r="A1049" s="4" t="n">
        <v>40805</v>
      </c>
      <c r="B1049" s="0" t="s">
        <v>837</v>
      </c>
      <c r="C1049" s="0" t="s">
        <v>838</v>
      </c>
      <c r="D1049" s="14" t="n">
        <v>212.41</v>
      </c>
    </row>
    <row r="1050" customFormat="false" ht="15" hidden="false" customHeight="false" outlineLevel="0" collapsed="false">
      <c r="A1050" s="4" t="n">
        <v>40805</v>
      </c>
      <c r="B1050" s="0" t="s">
        <v>839</v>
      </c>
      <c r="C1050" s="0" t="s">
        <v>840</v>
      </c>
      <c r="D1050" s="14" t="n">
        <v>173.97</v>
      </c>
    </row>
    <row r="1051" customFormat="false" ht="15" hidden="false" customHeight="false" outlineLevel="0" collapsed="false">
      <c r="A1051" s="4" t="n">
        <v>40805</v>
      </c>
      <c r="B1051" s="0" t="s">
        <v>841</v>
      </c>
      <c r="C1051" s="0" t="s">
        <v>842</v>
      </c>
      <c r="D1051" s="14" t="n">
        <v>98.24</v>
      </c>
    </row>
    <row r="1052" customFormat="false" ht="15" hidden="false" customHeight="false" outlineLevel="0" collapsed="false">
      <c r="A1052" s="4" t="n">
        <v>40805</v>
      </c>
      <c r="B1052" s="0" t="s">
        <v>843</v>
      </c>
      <c r="C1052" s="0" t="s">
        <v>844</v>
      </c>
      <c r="D1052" s="14" t="n">
        <v>858.44</v>
      </c>
    </row>
    <row r="1053" customFormat="false" ht="15" hidden="false" customHeight="false" outlineLevel="0" collapsed="false">
      <c r="A1053" s="4" t="n">
        <v>40805</v>
      </c>
      <c r="B1053" s="0" t="s">
        <v>845</v>
      </c>
      <c r="C1053" s="0" t="s">
        <v>846</v>
      </c>
      <c r="D1053" s="14" t="n">
        <v>139.33</v>
      </c>
    </row>
    <row r="1054" customFormat="false" ht="15" hidden="false" customHeight="false" outlineLevel="0" collapsed="false">
      <c r="A1054" s="4" t="n">
        <v>40805</v>
      </c>
      <c r="B1054" s="0" t="s">
        <v>847</v>
      </c>
      <c r="C1054" s="0" t="s">
        <v>848</v>
      </c>
      <c r="D1054" s="14" t="n">
        <v>1132.38</v>
      </c>
    </row>
    <row r="1055" customFormat="false" ht="15" hidden="false" customHeight="false" outlineLevel="0" collapsed="false">
      <c r="A1055" s="4" t="n">
        <v>40805</v>
      </c>
      <c r="B1055" s="0" t="s">
        <v>849</v>
      </c>
      <c r="C1055" s="0" t="s">
        <v>850</v>
      </c>
      <c r="D1055" s="14" t="n">
        <v>343.44</v>
      </c>
    </row>
    <row r="1056" customFormat="false" ht="15" hidden="false" customHeight="false" outlineLevel="0" collapsed="false">
      <c r="A1056" s="4" t="n">
        <v>40805</v>
      </c>
      <c r="B1056" s="0" t="s">
        <v>851</v>
      </c>
      <c r="C1056" s="0" t="s">
        <v>852</v>
      </c>
      <c r="D1056" s="14" t="n">
        <v>618.72</v>
      </c>
    </row>
    <row r="1057" customFormat="false" ht="15" hidden="false" customHeight="false" outlineLevel="0" collapsed="false">
      <c r="A1057" s="4" t="n">
        <v>40805</v>
      </c>
      <c r="B1057" s="0" t="s">
        <v>853</v>
      </c>
      <c r="C1057" s="0" t="s">
        <v>854</v>
      </c>
      <c r="D1057" s="14" t="n">
        <v>764.52</v>
      </c>
    </row>
    <row r="1058" customFormat="false" ht="15" hidden="false" customHeight="false" outlineLevel="0" collapsed="false">
      <c r="A1058" s="4" t="n">
        <v>40805</v>
      </c>
      <c r="B1058" s="0" t="s">
        <v>855</v>
      </c>
      <c r="C1058" s="0" t="s">
        <v>856</v>
      </c>
      <c r="D1058" s="14" t="n">
        <v>233.1</v>
      </c>
    </row>
    <row r="1059" customFormat="false" ht="15" hidden="false" customHeight="false" outlineLevel="0" collapsed="false">
      <c r="A1059" s="4" t="n">
        <v>40805</v>
      </c>
      <c r="B1059" s="0" t="s">
        <v>857</v>
      </c>
      <c r="C1059" s="0" t="s">
        <v>858</v>
      </c>
      <c r="D1059" s="14" t="n">
        <v>154.84</v>
      </c>
    </row>
    <row r="1060" customFormat="false" ht="15" hidden="false" customHeight="false" outlineLevel="0" collapsed="false">
      <c r="A1060" s="4" t="n">
        <v>40805</v>
      </c>
      <c r="B1060" s="0" t="s">
        <v>859</v>
      </c>
      <c r="C1060" s="0" t="s">
        <v>860</v>
      </c>
      <c r="D1060" s="14" t="n">
        <v>336.37</v>
      </c>
    </row>
    <row r="1061" customFormat="false" ht="15" hidden="false" customHeight="false" outlineLevel="0" collapsed="false">
      <c r="A1061" s="4" t="n">
        <v>40805</v>
      </c>
      <c r="B1061" s="0" t="s">
        <v>861</v>
      </c>
      <c r="C1061" s="0" t="s">
        <v>862</v>
      </c>
      <c r="D1061" s="14" t="n">
        <v>734.92</v>
      </c>
    </row>
    <row r="1062" customFormat="false" ht="15" hidden="false" customHeight="false" outlineLevel="0" collapsed="false">
      <c r="A1062" s="4" t="n">
        <v>40805</v>
      </c>
      <c r="B1062" s="0" t="s">
        <v>863</v>
      </c>
      <c r="C1062" s="0" t="s">
        <v>864</v>
      </c>
      <c r="D1062" s="14" t="n">
        <v>453.17</v>
      </c>
    </row>
    <row r="1063" customFormat="false" ht="15" hidden="false" customHeight="false" outlineLevel="0" collapsed="false">
      <c r="A1063" s="4" t="n">
        <v>40805</v>
      </c>
      <c r="B1063" s="0" t="s">
        <v>865</v>
      </c>
      <c r="C1063" s="0" t="s">
        <v>866</v>
      </c>
      <c r="D1063" s="14" t="n">
        <v>714.94</v>
      </c>
    </row>
    <row r="1064" customFormat="false" ht="15" hidden="false" customHeight="false" outlineLevel="0" collapsed="false">
      <c r="A1064" s="4" t="n">
        <v>40805</v>
      </c>
      <c r="B1064" s="0" t="s">
        <v>867</v>
      </c>
      <c r="C1064" s="0" t="s">
        <v>868</v>
      </c>
      <c r="D1064" s="14" t="n">
        <v>338.8</v>
      </c>
    </row>
    <row r="1065" customFormat="false" ht="15" hidden="false" customHeight="false" outlineLevel="0" collapsed="false">
      <c r="A1065" s="4" t="n">
        <v>40805</v>
      </c>
      <c r="B1065" s="0" t="s">
        <v>869</v>
      </c>
      <c r="C1065" s="0" t="s">
        <v>870</v>
      </c>
      <c r="D1065" s="14" t="n">
        <v>359.33</v>
      </c>
    </row>
    <row r="1066" customFormat="false" ht="15" hidden="false" customHeight="false" outlineLevel="0" collapsed="false">
      <c r="A1066" s="4" t="n">
        <v>40805</v>
      </c>
      <c r="B1066" s="0" t="s">
        <v>871</v>
      </c>
      <c r="C1066" s="0" t="s">
        <v>872</v>
      </c>
      <c r="D1066" s="14" t="n">
        <v>656.43</v>
      </c>
    </row>
    <row r="1067" customFormat="false" ht="15" hidden="false" customHeight="false" outlineLevel="0" collapsed="false">
      <c r="A1067" s="4" t="n">
        <v>40805</v>
      </c>
      <c r="B1067" s="0" t="s">
        <v>873</v>
      </c>
      <c r="C1067" s="0" t="s">
        <v>874</v>
      </c>
      <c r="D1067" s="14" t="n">
        <v>3176.37</v>
      </c>
    </row>
    <row r="1068" customFormat="false" ht="15" hidden="false" customHeight="false" outlineLevel="0" collapsed="false">
      <c r="A1068" s="4" t="n">
        <v>40805</v>
      </c>
      <c r="B1068" s="0" t="s">
        <v>875</v>
      </c>
      <c r="C1068" s="0" t="s">
        <v>876</v>
      </c>
      <c r="D1068" s="14" t="n">
        <v>883.9</v>
      </c>
    </row>
    <row r="1069" customFormat="false" ht="15" hidden="false" customHeight="false" outlineLevel="0" collapsed="false">
      <c r="A1069" s="4" t="n">
        <v>40805</v>
      </c>
      <c r="B1069" s="0" t="s">
        <v>877</v>
      </c>
      <c r="C1069" s="0" t="s">
        <v>878</v>
      </c>
      <c r="D1069" s="14" t="n">
        <v>1090.63</v>
      </c>
    </row>
    <row r="1070" customFormat="false" ht="15" hidden="false" customHeight="false" outlineLevel="0" collapsed="false">
      <c r="A1070" s="4" t="n">
        <v>40805</v>
      </c>
      <c r="B1070" s="0" t="s">
        <v>879</v>
      </c>
      <c r="C1070" s="0" t="s">
        <v>880</v>
      </c>
      <c r="D1070" s="14" t="n">
        <v>2136.91</v>
      </c>
    </row>
    <row r="1071" customFormat="false" ht="15" hidden="false" customHeight="false" outlineLevel="0" collapsed="false">
      <c r="A1071" s="4" t="n">
        <v>40805</v>
      </c>
      <c r="B1071" s="0" t="s">
        <v>881</v>
      </c>
      <c r="C1071" s="0" t="s">
        <v>882</v>
      </c>
      <c r="D1071" s="14" t="n">
        <v>225.83</v>
      </c>
    </row>
    <row r="1072" customFormat="false" ht="15" hidden="false" customHeight="false" outlineLevel="0" collapsed="false">
      <c r="A1072" s="4" t="n">
        <v>40805</v>
      </c>
      <c r="B1072" s="0" t="s">
        <v>883</v>
      </c>
      <c r="C1072" s="0" t="s">
        <v>884</v>
      </c>
      <c r="D1072" s="14" t="n">
        <v>253.33</v>
      </c>
    </row>
    <row r="1073" customFormat="false" ht="15" hidden="false" customHeight="false" outlineLevel="0" collapsed="false">
      <c r="A1073" s="4" t="n">
        <v>40812</v>
      </c>
      <c r="B1073" s="0" t="s">
        <v>61</v>
      </c>
      <c r="C1073" s="0" t="s">
        <v>62</v>
      </c>
      <c r="D1073" s="14" t="n">
        <v>29.7</v>
      </c>
    </row>
    <row r="1074" customFormat="false" ht="15" hidden="false" customHeight="false" outlineLevel="0" collapsed="false">
      <c r="A1074" s="4" t="n">
        <v>40812</v>
      </c>
      <c r="B1074" s="0" t="s">
        <v>63</v>
      </c>
      <c r="C1074" s="0" t="s">
        <v>64</v>
      </c>
      <c r="D1074" s="14" t="n">
        <v>530.67</v>
      </c>
    </row>
    <row r="1075" customFormat="false" ht="15" hidden="false" customHeight="false" outlineLevel="0" collapsed="false">
      <c r="A1075" s="4" t="n">
        <v>40812</v>
      </c>
      <c r="B1075" s="0" t="s">
        <v>65</v>
      </c>
      <c r="C1075" s="0" t="s">
        <v>66</v>
      </c>
      <c r="D1075" s="14" t="n">
        <v>328.93</v>
      </c>
    </row>
    <row r="1076" customFormat="false" ht="15" hidden="false" customHeight="false" outlineLevel="0" collapsed="false">
      <c r="A1076" s="4" t="n">
        <v>40812</v>
      </c>
      <c r="B1076" s="0" t="s">
        <v>67</v>
      </c>
      <c r="C1076" s="0" t="s">
        <v>68</v>
      </c>
      <c r="D1076" s="14" t="n">
        <v>0.42</v>
      </c>
    </row>
    <row r="1077" customFormat="false" ht="15" hidden="false" customHeight="false" outlineLevel="0" collapsed="false">
      <c r="A1077" s="4" t="n">
        <v>40812</v>
      </c>
      <c r="B1077" s="0" t="s">
        <v>69</v>
      </c>
      <c r="C1077" s="0" t="s">
        <v>70</v>
      </c>
      <c r="D1077" s="14" t="n">
        <v>199.25</v>
      </c>
    </row>
    <row r="1078" customFormat="false" ht="15" hidden="false" customHeight="false" outlineLevel="0" collapsed="false">
      <c r="A1078" s="4" t="n">
        <v>40812</v>
      </c>
      <c r="B1078" s="0" t="s">
        <v>71</v>
      </c>
      <c r="C1078" s="0" t="s">
        <v>72</v>
      </c>
      <c r="D1078" s="14" t="n">
        <v>2.55</v>
      </c>
    </row>
    <row r="1079" customFormat="false" ht="15" hidden="false" customHeight="false" outlineLevel="0" collapsed="false">
      <c r="A1079" s="4" t="n">
        <v>40812</v>
      </c>
      <c r="B1079" s="0" t="s">
        <v>73</v>
      </c>
      <c r="C1079" s="0" t="s">
        <v>74</v>
      </c>
      <c r="D1079" s="14" t="n">
        <v>281.33</v>
      </c>
    </row>
    <row r="1080" customFormat="false" ht="15" hidden="false" customHeight="false" outlineLevel="0" collapsed="false">
      <c r="A1080" s="4" t="n">
        <v>40812</v>
      </c>
      <c r="B1080" s="0" t="s">
        <v>75</v>
      </c>
      <c r="C1080" s="0" t="s">
        <v>76</v>
      </c>
      <c r="D1080" s="14" t="n">
        <v>726.24</v>
      </c>
    </row>
    <row r="1081" customFormat="false" ht="15" hidden="false" customHeight="false" outlineLevel="0" collapsed="false">
      <c r="A1081" s="4" t="n">
        <v>40812</v>
      </c>
      <c r="B1081" s="0" t="s">
        <v>77</v>
      </c>
      <c r="C1081" s="0" t="s">
        <v>78</v>
      </c>
      <c r="D1081" s="14" t="n">
        <v>589.96</v>
      </c>
    </row>
    <row r="1082" customFormat="false" ht="15" hidden="false" customHeight="false" outlineLevel="0" collapsed="false">
      <c r="A1082" s="4" t="n">
        <v>40812</v>
      </c>
      <c r="B1082" s="0" t="s">
        <v>79</v>
      </c>
      <c r="C1082" s="0" t="s">
        <v>80</v>
      </c>
      <c r="D1082" s="14" t="n">
        <v>498.24</v>
      </c>
    </row>
    <row r="1083" customFormat="false" ht="15" hidden="false" customHeight="false" outlineLevel="0" collapsed="false">
      <c r="A1083" s="4" t="n">
        <v>40812</v>
      </c>
      <c r="B1083" s="0" t="s">
        <v>81</v>
      </c>
      <c r="C1083" s="0" t="s">
        <v>82</v>
      </c>
      <c r="D1083" s="14" t="n">
        <v>118.57</v>
      </c>
    </row>
    <row r="1084" customFormat="false" ht="15" hidden="false" customHeight="false" outlineLevel="0" collapsed="false">
      <c r="A1084" s="4" t="n">
        <v>40812</v>
      </c>
      <c r="B1084" s="0" t="s">
        <v>83</v>
      </c>
      <c r="C1084" s="0" t="s">
        <v>84</v>
      </c>
      <c r="D1084" s="14" t="n">
        <v>115.86</v>
      </c>
    </row>
    <row r="1085" customFormat="false" ht="15" hidden="false" customHeight="false" outlineLevel="0" collapsed="false">
      <c r="A1085" s="4" t="n">
        <v>40812</v>
      </c>
      <c r="B1085" s="0" t="s">
        <v>85</v>
      </c>
      <c r="C1085" s="0" t="s">
        <v>86</v>
      </c>
      <c r="D1085" s="14" t="n">
        <v>264.1</v>
      </c>
    </row>
    <row r="1086" customFormat="false" ht="15" hidden="false" customHeight="false" outlineLevel="0" collapsed="false">
      <c r="A1086" s="4" t="n">
        <v>40812</v>
      </c>
      <c r="B1086" s="0" t="s">
        <v>87</v>
      </c>
      <c r="C1086" s="0" t="s">
        <v>88</v>
      </c>
      <c r="D1086" s="14" t="n">
        <v>545.7</v>
      </c>
    </row>
    <row r="1087" customFormat="false" ht="15" hidden="false" customHeight="false" outlineLevel="0" collapsed="false">
      <c r="A1087" s="4" t="n">
        <v>40812</v>
      </c>
      <c r="B1087" s="0" t="s">
        <v>89</v>
      </c>
      <c r="C1087" s="0" t="s">
        <v>90</v>
      </c>
      <c r="D1087" s="14" t="n">
        <v>283.89</v>
      </c>
    </row>
    <row r="1088" customFormat="false" ht="15" hidden="false" customHeight="false" outlineLevel="0" collapsed="false">
      <c r="A1088" s="4" t="n">
        <v>40812</v>
      </c>
      <c r="B1088" s="0" t="s">
        <v>91</v>
      </c>
      <c r="C1088" s="0" t="s">
        <v>92</v>
      </c>
      <c r="D1088" s="14" t="n">
        <v>410.09</v>
      </c>
    </row>
    <row r="1089" customFormat="false" ht="15" hidden="false" customHeight="false" outlineLevel="0" collapsed="false">
      <c r="A1089" s="4" t="n">
        <v>40812</v>
      </c>
      <c r="B1089" s="0" t="s">
        <v>93</v>
      </c>
      <c r="C1089" s="0" t="s">
        <v>94</v>
      </c>
      <c r="D1089" s="14" t="n">
        <v>373.9</v>
      </c>
    </row>
    <row r="1090" customFormat="false" ht="15" hidden="false" customHeight="false" outlineLevel="0" collapsed="false">
      <c r="A1090" s="4" t="n">
        <v>40812</v>
      </c>
      <c r="B1090" s="0" t="s">
        <v>95</v>
      </c>
      <c r="C1090" s="0" t="s">
        <v>96</v>
      </c>
      <c r="D1090" s="14" t="n">
        <v>351.88</v>
      </c>
    </row>
    <row r="1091" customFormat="false" ht="15" hidden="false" customHeight="false" outlineLevel="0" collapsed="false">
      <c r="A1091" s="4" t="n">
        <v>40812</v>
      </c>
      <c r="B1091" s="0" t="s">
        <v>97</v>
      </c>
      <c r="C1091" s="0" t="s">
        <v>98</v>
      </c>
      <c r="D1091" s="14" t="n">
        <v>219.3</v>
      </c>
    </row>
    <row r="1092" customFormat="false" ht="15" hidden="false" customHeight="false" outlineLevel="0" collapsed="false">
      <c r="A1092" s="4" t="n">
        <v>40812</v>
      </c>
      <c r="B1092" s="0" t="s">
        <v>99</v>
      </c>
      <c r="C1092" s="0" t="s">
        <v>100</v>
      </c>
      <c r="D1092" s="14" t="n">
        <v>179.84</v>
      </c>
    </row>
    <row r="1093" customFormat="false" ht="15" hidden="false" customHeight="false" outlineLevel="0" collapsed="false">
      <c r="A1093" s="4" t="n">
        <v>40812</v>
      </c>
      <c r="B1093" s="0" t="s">
        <v>101</v>
      </c>
      <c r="C1093" s="0" t="s">
        <v>102</v>
      </c>
      <c r="D1093" s="14" t="n">
        <v>152.04</v>
      </c>
    </row>
    <row r="1094" customFormat="false" ht="15" hidden="false" customHeight="false" outlineLevel="0" collapsed="false">
      <c r="A1094" s="4" t="n">
        <v>40812</v>
      </c>
      <c r="B1094" s="0" t="s">
        <v>103</v>
      </c>
      <c r="C1094" s="0" t="s">
        <v>104</v>
      </c>
      <c r="D1094" s="14" t="n">
        <v>327.44</v>
      </c>
    </row>
    <row r="1095" customFormat="false" ht="15" hidden="false" customHeight="false" outlineLevel="0" collapsed="false">
      <c r="A1095" s="4" t="n">
        <v>40812</v>
      </c>
      <c r="B1095" s="0" t="s">
        <v>105</v>
      </c>
      <c r="C1095" s="0" t="s">
        <v>106</v>
      </c>
      <c r="D1095" s="14" t="n">
        <v>55.13</v>
      </c>
    </row>
    <row r="1096" customFormat="false" ht="15" hidden="false" customHeight="false" outlineLevel="0" collapsed="false">
      <c r="A1096" s="4" t="n">
        <v>40812</v>
      </c>
      <c r="B1096" s="0" t="s">
        <v>107</v>
      </c>
      <c r="C1096" s="0" t="s">
        <v>108</v>
      </c>
      <c r="D1096" s="14" t="n">
        <v>1322.61</v>
      </c>
    </row>
    <row r="1097" customFormat="false" ht="15" hidden="false" customHeight="false" outlineLevel="0" collapsed="false">
      <c r="A1097" s="4" t="n">
        <v>40812</v>
      </c>
      <c r="B1097" s="0" t="s">
        <v>111</v>
      </c>
      <c r="C1097" s="0" t="s">
        <v>112</v>
      </c>
      <c r="D1097" s="14" t="n">
        <v>101.72</v>
      </c>
    </row>
    <row r="1098" customFormat="false" ht="15" hidden="false" customHeight="false" outlineLevel="0" collapsed="false">
      <c r="A1098" s="4" t="n">
        <v>40812</v>
      </c>
      <c r="B1098" s="0" t="s">
        <v>113</v>
      </c>
      <c r="C1098" s="0" t="s">
        <v>114</v>
      </c>
      <c r="D1098" s="14" t="n">
        <v>17.7</v>
      </c>
    </row>
    <row r="1099" customFormat="false" ht="15" hidden="false" customHeight="false" outlineLevel="0" collapsed="false">
      <c r="A1099" s="4" t="n">
        <v>40812</v>
      </c>
      <c r="B1099" s="0" t="s">
        <v>115</v>
      </c>
      <c r="C1099" s="0" t="s">
        <v>116</v>
      </c>
      <c r="D1099" s="14" t="n">
        <v>13.5</v>
      </c>
    </row>
    <row r="1100" customFormat="false" ht="15" hidden="false" customHeight="false" outlineLevel="0" collapsed="false">
      <c r="A1100" s="4" t="n">
        <v>40812</v>
      </c>
      <c r="B1100" s="0" t="s">
        <v>117</v>
      </c>
      <c r="C1100" s="0" t="s">
        <v>118</v>
      </c>
      <c r="D1100" s="14" t="n">
        <v>138.71</v>
      </c>
    </row>
    <row r="1101" customFormat="false" ht="15" hidden="false" customHeight="false" outlineLevel="0" collapsed="false">
      <c r="A1101" s="4" t="n">
        <v>40812</v>
      </c>
      <c r="B1101" s="0" t="s">
        <v>119</v>
      </c>
      <c r="C1101" s="0" t="s">
        <v>120</v>
      </c>
      <c r="D1101" s="14" t="n">
        <v>715.57</v>
      </c>
    </row>
    <row r="1102" customFormat="false" ht="15" hidden="false" customHeight="false" outlineLevel="0" collapsed="false">
      <c r="A1102" s="4" t="n">
        <v>40812</v>
      </c>
      <c r="B1102" s="0" t="s">
        <v>121</v>
      </c>
      <c r="C1102" s="0" t="s">
        <v>122</v>
      </c>
      <c r="D1102" s="14" t="n">
        <v>179.86</v>
      </c>
    </row>
    <row r="1103" customFormat="false" ht="15" hidden="false" customHeight="false" outlineLevel="0" collapsed="false">
      <c r="A1103" s="4" t="n">
        <v>40812</v>
      </c>
      <c r="B1103" s="0" t="s">
        <v>123</v>
      </c>
      <c r="C1103" s="0" t="s">
        <v>124</v>
      </c>
      <c r="D1103" s="14" t="n">
        <v>348.06</v>
      </c>
    </row>
    <row r="1104" customFormat="false" ht="15" hidden="false" customHeight="false" outlineLevel="0" collapsed="false">
      <c r="A1104" s="4" t="n">
        <v>40812</v>
      </c>
      <c r="B1104" s="0" t="s">
        <v>125</v>
      </c>
      <c r="C1104" s="0" t="s">
        <v>126</v>
      </c>
      <c r="D1104" s="14" t="n">
        <v>873.28</v>
      </c>
    </row>
    <row r="1105" customFormat="false" ht="15" hidden="false" customHeight="false" outlineLevel="0" collapsed="false">
      <c r="A1105" s="4" t="n">
        <v>40812</v>
      </c>
      <c r="B1105" s="0" t="s">
        <v>127</v>
      </c>
      <c r="C1105" s="0" t="s">
        <v>128</v>
      </c>
      <c r="D1105" s="14" t="n">
        <v>368.72</v>
      </c>
    </row>
    <row r="1106" customFormat="false" ht="15" hidden="false" customHeight="false" outlineLevel="0" collapsed="false">
      <c r="A1106" s="4" t="n">
        <v>40812</v>
      </c>
      <c r="B1106" s="0" t="s">
        <v>129</v>
      </c>
      <c r="C1106" s="0" t="s">
        <v>130</v>
      </c>
      <c r="D1106" s="14" t="n">
        <v>184.94</v>
      </c>
    </row>
    <row r="1107" customFormat="false" ht="15" hidden="false" customHeight="false" outlineLevel="0" collapsed="false">
      <c r="A1107" s="4" t="n">
        <v>40812</v>
      </c>
      <c r="B1107" s="0" t="s">
        <v>131</v>
      </c>
      <c r="C1107" s="0" t="s">
        <v>132</v>
      </c>
      <c r="D1107" s="14" t="n">
        <v>374.71</v>
      </c>
    </row>
    <row r="1108" customFormat="false" ht="15" hidden="false" customHeight="false" outlineLevel="0" collapsed="false">
      <c r="A1108" s="4" t="n">
        <v>40812</v>
      </c>
      <c r="B1108" s="0" t="s">
        <v>133</v>
      </c>
      <c r="C1108" s="0" t="s">
        <v>134</v>
      </c>
      <c r="D1108" s="14" t="n">
        <v>743.42</v>
      </c>
    </row>
    <row r="1109" customFormat="false" ht="15" hidden="false" customHeight="false" outlineLevel="0" collapsed="false">
      <c r="A1109" s="4" t="n">
        <v>40812</v>
      </c>
      <c r="B1109" s="0" t="s">
        <v>135</v>
      </c>
      <c r="C1109" s="0" t="s">
        <v>136</v>
      </c>
      <c r="D1109" s="14" t="n">
        <v>2.55</v>
      </c>
    </row>
    <row r="1110" customFormat="false" ht="15" hidden="false" customHeight="false" outlineLevel="0" collapsed="false">
      <c r="A1110" s="4" t="n">
        <v>40812</v>
      </c>
      <c r="B1110" s="0" t="s">
        <v>137</v>
      </c>
      <c r="C1110" s="0" t="s">
        <v>138</v>
      </c>
      <c r="D1110" s="14" t="n">
        <v>194.67</v>
      </c>
    </row>
    <row r="1111" customFormat="false" ht="15" hidden="false" customHeight="false" outlineLevel="0" collapsed="false">
      <c r="A1111" s="4" t="n">
        <v>40812</v>
      </c>
      <c r="B1111" s="0" t="s">
        <v>139</v>
      </c>
      <c r="C1111" s="0" t="s">
        <v>140</v>
      </c>
      <c r="D1111" s="14" t="n">
        <v>542.04</v>
      </c>
    </row>
    <row r="1112" customFormat="false" ht="15" hidden="false" customHeight="false" outlineLevel="0" collapsed="false">
      <c r="A1112" s="4" t="n">
        <v>40812</v>
      </c>
      <c r="B1112" s="0" t="s">
        <v>141</v>
      </c>
      <c r="C1112" s="0" t="s">
        <v>142</v>
      </c>
      <c r="D1112" s="14" t="n">
        <v>141.97</v>
      </c>
    </row>
    <row r="1113" customFormat="false" ht="15" hidden="false" customHeight="false" outlineLevel="0" collapsed="false">
      <c r="A1113" s="4" t="n">
        <v>40812</v>
      </c>
      <c r="B1113" s="0" t="s">
        <v>143</v>
      </c>
      <c r="C1113" s="0" t="s">
        <v>144</v>
      </c>
      <c r="D1113" s="14" t="n">
        <v>325.03</v>
      </c>
    </row>
    <row r="1114" customFormat="false" ht="15" hidden="false" customHeight="false" outlineLevel="0" collapsed="false">
      <c r="A1114" s="4" t="n">
        <v>40812</v>
      </c>
      <c r="B1114" s="0" t="s">
        <v>145</v>
      </c>
      <c r="C1114" s="0" t="s">
        <v>146</v>
      </c>
      <c r="D1114" s="14" t="n">
        <v>241.2</v>
      </c>
    </row>
    <row r="1115" customFormat="false" ht="15" hidden="false" customHeight="false" outlineLevel="0" collapsed="false">
      <c r="A1115" s="4" t="n">
        <v>40812</v>
      </c>
      <c r="B1115" s="0" t="s">
        <v>147</v>
      </c>
      <c r="C1115" s="0" t="s">
        <v>148</v>
      </c>
      <c r="D1115" s="14" t="n">
        <v>229.7</v>
      </c>
    </row>
    <row r="1116" customFormat="false" ht="15" hidden="false" customHeight="false" outlineLevel="0" collapsed="false">
      <c r="A1116" s="4" t="n">
        <v>40812</v>
      </c>
      <c r="B1116" s="0" t="s">
        <v>149</v>
      </c>
      <c r="C1116" s="0" t="s">
        <v>150</v>
      </c>
      <c r="D1116" s="14" t="n">
        <v>72.04</v>
      </c>
    </row>
    <row r="1117" customFormat="false" ht="15" hidden="false" customHeight="false" outlineLevel="0" collapsed="false">
      <c r="A1117" s="4" t="n">
        <v>40812</v>
      </c>
      <c r="B1117" s="0" t="s">
        <v>151</v>
      </c>
      <c r="C1117" s="0" t="s">
        <v>152</v>
      </c>
      <c r="D1117" s="14" t="n">
        <v>606</v>
      </c>
    </row>
    <row r="1118" customFormat="false" ht="15" hidden="false" customHeight="false" outlineLevel="0" collapsed="false">
      <c r="A1118" s="4" t="n">
        <v>40812</v>
      </c>
      <c r="B1118" s="0" t="s">
        <v>153</v>
      </c>
      <c r="C1118" s="0" t="s">
        <v>154</v>
      </c>
      <c r="D1118" s="14" t="n">
        <v>800.73</v>
      </c>
    </row>
    <row r="1119" customFormat="false" ht="15" hidden="false" customHeight="false" outlineLevel="0" collapsed="false">
      <c r="A1119" s="4" t="n">
        <v>40812</v>
      </c>
      <c r="B1119" s="0" t="s">
        <v>155</v>
      </c>
      <c r="C1119" s="0" t="s">
        <v>156</v>
      </c>
      <c r="D1119" s="14" t="n">
        <v>434.68</v>
      </c>
    </row>
    <row r="1120" customFormat="false" ht="15" hidden="false" customHeight="false" outlineLevel="0" collapsed="false">
      <c r="A1120" s="4" t="n">
        <v>40812</v>
      </c>
      <c r="B1120" s="0" t="s">
        <v>157</v>
      </c>
      <c r="C1120" s="0" t="s">
        <v>158</v>
      </c>
      <c r="D1120" s="14" t="n">
        <v>76.5</v>
      </c>
    </row>
    <row r="1121" customFormat="false" ht="15" hidden="false" customHeight="false" outlineLevel="0" collapsed="false">
      <c r="A1121" s="4" t="n">
        <v>40812</v>
      </c>
      <c r="B1121" s="0" t="s">
        <v>159</v>
      </c>
      <c r="C1121" s="0" t="s">
        <v>160</v>
      </c>
      <c r="D1121" s="14" t="n">
        <v>414.45</v>
      </c>
    </row>
    <row r="1122" customFormat="false" ht="15" hidden="false" customHeight="false" outlineLevel="0" collapsed="false">
      <c r="A1122" s="4" t="n">
        <v>40812</v>
      </c>
      <c r="B1122" s="0" t="s">
        <v>161</v>
      </c>
      <c r="C1122" s="0" t="s">
        <v>162</v>
      </c>
      <c r="D1122" s="14" t="n">
        <v>37.5</v>
      </c>
    </row>
    <row r="1123" customFormat="false" ht="15" hidden="false" customHeight="false" outlineLevel="0" collapsed="false">
      <c r="A1123" s="4" t="n">
        <v>40812</v>
      </c>
      <c r="B1123" s="0" t="s">
        <v>163</v>
      </c>
      <c r="C1123" s="0" t="s">
        <v>164</v>
      </c>
      <c r="D1123" s="14" t="n">
        <v>467.7</v>
      </c>
    </row>
    <row r="1124" customFormat="false" ht="15" hidden="false" customHeight="false" outlineLevel="0" collapsed="false">
      <c r="A1124" s="4" t="n">
        <v>40812</v>
      </c>
      <c r="B1124" s="0" t="s">
        <v>165</v>
      </c>
      <c r="C1124" s="0" t="s">
        <v>166</v>
      </c>
      <c r="D1124" s="14" t="n">
        <v>494.13</v>
      </c>
    </row>
    <row r="1125" customFormat="false" ht="15" hidden="false" customHeight="false" outlineLevel="0" collapsed="false">
      <c r="A1125" s="4" t="n">
        <v>40812</v>
      </c>
      <c r="B1125" s="0" t="s">
        <v>167</v>
      </c>
      <c r="C1125" s="0" t="s">
        <v>168</v>
      </c>
      <c r="D1125" s="14" t="n">
        <v>147.28</v>
      </c>
    </row>
    <row r="1126" customFormat="false" ht="15" hidden="false" customHeight="false" outlineLevel="0" collapsed="false">
      <c r="A1126" s="4" t="n">
        <v>40812</v>
      </c>
      <c r="B1126" s="0" t="s">
        <v>169</v>
      </c>
      <c r="C1126" s="0" t="s">
        <v>170</v>
      </c>
      <c r="D1126" s="14" t="n">
        <v>224.96</v>
      </c>
    </row>
    <row r="1127" customFormat="false" ht="15" hidden="false" customHeight="false" outlineLevel="0" collapsed="false">
      <c r="A1127" s="4" t="n">
        <v>40812</v>
      </c>
      <c r="B1127" s="0" t="s">
        <v>171</v>
      </c>
      <c r="C1127" s="0" t="s">
        <v>172</v>
      </c>
      <c r="D1127" s="14" t="n">
        <v>89.11</v>
      </c>
    </row>
    <row r="1128" customFormat="false" ht="15" hidden="false" customHeight="false" outlineLevel="0" collapsed="false">
      <c r="A1128" s="4" t="n">
        <v>40812</v>
      </c>
      <c r="B1128" s="0" t="s">
        <v>173</v>
      </c>
      <c r="C1128" s="0" t="s">
        <v>174</v>
      </c>
      <c r="D1128" s="14" t="n">
        <v>294.67</v>
      </c>
    </row>
    <row r="1129" customFormat="false" ht="15" hidden="false" customHeight="false" outlineLevel="0" collapsed="false">
      <c r="A1129" s="4" t="n">
        <v>40812</v>
      </c>
      <c r="B1129" s="0" t="s">
        <v>175</v>
      </c>
      <c r="C1129" s="0" t="s">
        <v>176</v>
      </c>
      <c r="D1129" s="14" t="n">
        <v>103.59</v>
      </c>
    </row>
    <row r="1130" customFormat="false" ht="15" hidden="false" customHeight="false" outlineLevel="0" collapsed="false">
      <c r="A1130" s="4" t="n">
        <v>40812</v>
      </c>
      <c r="B1130" s="0" t="s">
        <v>177</v>
      </c>
      <c r="C1130" s="0" t="s">
        <v>178</v>
      </c>
      <c r="D1130" s="14" t="n">
        <v>109.5</v>
      </c>
    </row>
    <row r="1131" customFormat="false" ht="15" hidden="false" customHeight="false" outlineLevel="0" collapsed="false">
      <c r="A1131" s="4" t="n">
        <v>40812</v>
      </c>
      <c r="B1131" s="0" t="s">
        <v>179</v>
      </c>
      <c r="C1131" s="0" t="s">
        <v>180</v>
      </c>
      <c r="D1131" s="14" t="n">
        <v>106.2</v>
      </c>
    </row>
    <row r="1132" customFormat="false" ht="15" hidden="false" customHeight="false" outlineLevel="0" collapsed="false">
      <c r="A1132" s="4" t="n">
        <v>40812</v>
      </c>
      <c r="B1132" s="0" t="s">
        <v>181</v>
      </c>
      <c r="C1132" s="0" t="s">
        <v>182</v>
      </c>
      <c r="D1132" s="14" t="n">
        <v>95.24</v>
      </c>
    </row>
    <row r="1133" customFormat="false" ht="15" hidden="false" customHeight="false" outlineLevel="0" collapsed="false">
      <c r="A1133" s="4" t="n">
        <v>40812</v>
      </c>
      <c r="B1133" s="0" t="s">
        <v>183</v>
      </c>
      <c r="C1133" s="0" t="s">
        <v>184</v>
      </c>
      <c r="D1133" s="14" t="n">
        <v>17.5</v>
      </c>
    </row>
    <row r="1134" customFormat="false" ht="15" hidden="false" customHeight="false" outlineLevel="0" collapsed="false">
      <c r="A1134" s="4" t="n">
        <v>40812</v>
      </c>
      <c r="B1134" s="0" t="s">
        <v>185</v>
      </c>
      <c r="C1134" s="0" t="s">
        <v>186</v>
      </c>
      <c r="D1134" s="14" t="n">
        <v>47.99</v>
      </c>
    </row>
    <row r="1135" customFormat="false" ht="15" hidden="false" customHeight="false" outlineLevel="0" collapsed="false">
      <c r="A1135" s="4" t="n">
        <v>40812</v>
      </c>
      <c r="B1135" s="0" t="s">
        <v>187</v>
      </c>
      <c r="C1135" s="0" t="s">
        <v>188</v>
      </c>
      <c r="D1135" s="14" t="n">
        <v>120.56</v>
      </c>
    </row>
    <row r="1136" customFormat="false" ht="15" hidden="false" customHeight="false" outlineLevel="0" collapsed="false">
      <c r="A1136" s="4" t="n">
        <v>40812</v>
      </c>
      <c r="B1136" s="0" t="s">
        <v>189</v>
      </c>
      <c r="C1136" s="0" t="s">
        <v>190</v>
      </c>
      <c r="D1136" s="14" t="n">
        <v>29.69</v>
      </c>
    </row>
    <row r="1137" customFormat="false" ht="15" hidden="false" customHeight="false" outlineLevel="0" collapsed="false">
      <c r="A1137" s="4" t="n">
        <v>40812</v>
      </c>
      <c r="B1137" s="0" t="s">
        <v>191</v>
      </c>
      <c r="C1137" s="0" t="s">
        <v>192</v>
      </c>
      <c r="D1137" s="14" t="n">
        <v>304.08</v>
      </c>
    </row>
    <row r="1138" customFormat="false" ht="15" hidden="false" customHeight="false" outlineLevel="0" collapsed="false">
      <c r="A1138" s="4" t="n">
        <v>40812</v>
      </c>
      <c r="B1138" s="0" t="s">
        <v>193</v>
      </c>
      <c r="C1138" s="0" t="s">
        <v>194</v>
      </c>
      <c r="D1138" s="14" t="n">
        <v>144.13</v>
      </c>
    </row>
    <row r="1139" customFormat="false" ht="15" hidden="false" customHeight="false" outlineLevel="0" collapsed="false">
      <c r="A1139" s="4" t="n">
        <v>40812</v>
      </c>
      <c r="B1139" s="0" t="s">
        <v>195</v>
      </c>
      <c r="C1139" s="0" t="s">
        <v>196</v>
      </c>
      <c r="D1139" s="14" t="n">
        <v>188.63</v>
      </c>
    </row>
    <row r="1140" customFormat="false" ht="15" hidden="false" customHeight="false" outlineLevel="0" collapsed="false">
      <c r="A1140" s="4" t="n">
        <v>40812</v>
      </c>
      <c r="B1140" s="0" t="s">
        <v>197</v>
      </c>
      <c r="C1140" s="0" t="s">
        <v>198</v>
      </c>
      <c r="D1140" s="14" t="n">
        <v>26.79</v>
      </c>
    </row>
    <row r="1141" customFormat="false" ht="15" hidden="false" customHeight="false" outlineLevel="0" collapsed="false">
      <c r="A1141" s="4" t="n">
        <v>40812</v>
      </c>
      <c r="B1141" s="0" t="s">
        <v>199</v>
      </c>
      <c r="C1141" s="0" t="s">
        <v>200</v>
      </c>
      <c r="D1141" s="14" t="n">
        <v>104.86</v>
      </c>
    </row>
    <row r="1142" customFormat="false" ht="15" hidden="false" customHeight="false" outlineLevel="0" collapsed="false">
      <c r="A1142" s="4" t="n">
        <v>40812</v>
      </c>
      <c r="B1142" s="0" t="s">
        <v>201</v>
      </c>
      <c r="C1142" s="0" t="s">
        <v>202</v>
      </c>
      <c r="D1142" s="14" t="n">
        <v>90</v>
      </c>
    </row>
    <row r="1143" customFormat="false" ht="15" hidden="false" customHeight="false" outlineLevel="0" collapsed="false">
      <c r="A1143" s="4" t="n">
        <v>40812</v>
      </c>
      <c r="B1143" s="0" t="s">
        <v>203</v>
      </c>
      <c r="C1143" s="0" t="s">
        <v>204</v>
      </c>
      <c r="D1143" s="14" t="n">
        <v>276.09</v>
      </c>
    </row>
    <row r="1144" customFormat="false" ht="15" hidden="false" customHeight="false" outlineLevel="0" collapsed="false">
      <c r="A1144" s="4" t="n">
        <v>40812</v>
      </c>
      <c r="B1144" s="0" t="s">
        <v>205</v>
      </c>
      <c r="C1144" s="0" t="s">
        <v>206</v>
      </c>
      <c r="D1144" s="14" t="n">
        <v>403.27</v>
      </c>
    </row>
    <row r="1145" customFormat="false" ht="15" hidden="false" customHeight="false" outlineLevel="0" collapsed="false">
      <c r="A1145" s="4" t="n">
        <v>40812</v>
      </c>
      <c r="B1145" s="0" t="s">
        <v>207</v>
      </c>
      <c r="C1145" s="0" t="s">
        <v>208</v>
      </c>
      <c r="D1145" s="14" t="n">
        <v>657.72</v>
      </c>
    </row>
    <row r="1146" customFormat="false" ht="15" hidden="false" customHeight="false" outlineLevel="0" collapsed="false">
      <c r="A1146" s="4" t="n">
        <v>40812</v>
      </c>
      <c r="B1146" s="0" t="s">
        <v>209</v>
      </c>
      <c r="C1146" s="0" t="s">
        <v>210</v>
      </c>
      <c r="D1146" s="14" t="n">
        <v>282.81</v>
      </c>
    </row>
    <row r="1147" customFormat="false" ht="15" hidden="false" customHeight="false" outlineLevel="0" collapsed="false">
      <c r="A1147" s="4" t="n">
        <v>40812</v>
      </c>
      <c r="B1147" s="0" t="s">
        <v>211</v>
      </c>
      <c r="C1147" s="0" t="s">
        <v>212</v>
      </c>
      <c r="D1147" s="14" t="n">
        <v>400.97</v>
      </c>
    </row>
    <row r="1148" customFormat="false" ht="15" hidden="false" customHeight="false" outlineLevel="0" collapsed="false">
      <c r="A1148" s="4" t="n">
        <v>40812</v>
      </c>
      <c r="B1148" s="0" t="s">
        <v>213</v>
      </c>
      <c r="C1148" s="0" t="s">
        <v>214</v>
      </c>
      <c r="D1148" s="14" t="n">
        <v>579.87</v>
      </c>
    </row>
    <row r="1149" customFormat="false" ht="15" hidden="false" customHeight="false" outlineLevel="0" collapsed="false">
      <c r="A1149" s="4" t="n">
        <v>40812</v>
      </c>
      <c r="B1149" s="0" t="s">
        <v>215</v>
      </c>
      <c r="C1149" s="0" t="s">
        <v>216</v>
      </c>
      <c r="D1149" s="14" t="n">
        <v>268.75</v>
      </c>
    </row>
    <row r="1150" customFormat="false" ht="15" hidden="false" customHeight="false" outlineLevel="0" collapsed="false">
      <c r="A1150" s="4" t="n">
        <v>40812</v>
      </c>
      <c r="B1150" s="0" t="s">
        <v>217</v>
      </c>
      <c r="C1150" s="0" t="s">
        <v>218</v>
      </c>
      <c r="D1150" s="14" t="n">
        <v>410.37</v>
      </c>
    </row>
    <row r="1151" customFormat="false" ht="15" hidden="false" customHeight="false" outlineLevel="0" collapsed="false">
      <c r="A1151" s="4" t="n">
        <v>40812</v>
      </c>
      <c r="B1151" s="0" t="s">
        <v>219</v>
      </c>
      <c r="C1151" s="0" t="s">
        <v>220</v>
      </c>
      <c r="D1151" s="14" t="n">
        <v>542.08</v>
      </c>
    </row>
    <row r="1152" customFormat="false" ht="15" hidden="false" customHeight="false" outlineLevel="0" collapsed="false">
      <c r="A1152" s="4" t="n">
        <v>40812</v>
      </c>
      <c r="B1152" s="0" t="s">
        <v>221</v>
      </c>
      <c r="C1152" s="0" t="s">
        <v>222</v>
      </c>
      <c r="D1152" s="14" t="n">
        <v>203.95</v>
      </c>
    </row>
    <row r="1153" customFormat="false" ht="15" hidden="false" customHeight="false" outlineLevel="0" collapsed="false">
      <c r="A1153" s="4" t="n">
        <v>40812</v>
      </c>
      <c r="B1153" s="0" t="s">
        <v>223</v>
      </c>
      <c r="C1153" s="0" t="s">
        <v>224</v>
      </c>
      <c r="D1153" s="14" t="n">
        <v>1047.53</v>
      </c>
    </row>
    <row r="1154" customFormat="false" ht="15" hidden="false" customHeight="false" outlineLevel="0" collapsed="false">
      <c r="A1154" s="4" t="n">
        <v>40812</v>
      </c>
      <c r="B1154" s="0" t="s">
        <v>227</v>
      </c>
      <c r="C1154" s="0" t="s">
        <v>228</v>
      </c>
      <c r="D1154" s="14" t="n">
        <v>594.61</v>
      </c>
    </row>
    <row r="1155" customFormat="false" ht="15" hidden="false" customHeight="false" outlineLevel="0" collapsed="false">
      <c r="A1155" s="4" t="n">
        <v>40812</v>
      </c>
      <c r="B1155" s="0" t="s">
        <v>229</v>
      </c>
      <c r="C1155" s="0" t="s">
        <v>230</v>
      </c>
      <c r="D1155" s="14" t="n">
        <v>799.22</v>
      </c>
    </row>
    <row r="1156" customFormat="false" ht="15" hidden="false" customHeight="false" outlineLevel="0" collapsed="false">
      <c r="A1156" s="4" t="n">
        <v>40812</v>
      </c>
      <c r="B1156" s="0" t="s">
        <v>231</v>
      </c>
      <c r="C1156" s="0" t="s">
        <v>232</v>
      </c>
      <c r="D1156" s="14" t="n">
        <v>297.5</v>
      </c>
    </row>
    <row r="1157" customFormat="false" ht="15" hidden="false" customHeight="false" outlineLevel="0" collapsed="false">
      <c r="A1157" s="4" t="n">
        <v>40812</v>
      </c>
      <c r="B1157" s="0" t="s">
        <v>233</v>
      </c>
      <c r="C1157" s="0" t="s">
        <v>234</v>
      </c>
      <c r="D1157" s="14" t="n">
        <v>703.96</v>
      </c>
    </row>
    <row r="1158" customFormat="false" ht="15" hidden="false" customHeight="false" outlineLevel="0" collapsed="false">
      <c r="A1158" s="4" t="n">
        <v>40812</v>
      </c>
      <c r="B1158" s="0" t="s">
        <v>235</v>
      </c>
      <c r="C1158" s="0" t="s">
        <v>236</v>
      </c>
      <c r="D1158" s="14" t="n">
        <v>59</v>
      </c>
    </row>
    <row r="1159" customFormat="false" ht="15" hidden="false" customHeight="false" outlineLevel="0" collapsed="false">
      <c r="A1159" s="4" t="n">
        <v>40812</v>
      </c>
      <c r="B1159" s="0" t="s">
        <v>237</v>
      </c>
      <c r="C1159" s="0" t="s">
        <v>238</v>
      </c>
      <c r="D1159" s="14" t="n">
        <v>81.6</v>
      </c>
    </row>
    <row r="1160" customFormat="false" ht="15" hidden="false" customHeight="false" outlineLevel="0" collapsed="false">
      <c r="A1160" s="4" t="n">
        <v>40812</v>
      </c>
      <c r="B1160" s="0" t="s">
        <v>239</v>
      </c>
      <c r="C1160" s="0" t="s">
        <v>240</v>
      </c>
      <c r="D1160" s="14" t="n">
        <v>598.89</v>
      </c>
    </row>
    <row r="1161" customFormat="false" ht="15" hidden="false" customHeight="false" outlineLevel="0" collapsed="false">
      <c r="A1161" s="4" t="n">
        <v>40812</v>
      </c>
      <c r="B1161" s="0" t="s">
        <v>241</v>
      </c>
      <c r="C1161" s="0" t="s">
        <v>242</v>
      </c>
      <c r="D1161" s="14" t="n">
        <v>440.94</v>
      </c>
    </row>
    <row r="1162" customFormat="false" ht="15" hidden="false" customHeight="false" outlineLevel="0" collapsed="false">
      <c r="A1162" s="4" t="n">
        <v>40812</v>
      </c>
      <c r="B1162" s="0" t="s">
        <v>243</v>
      </c>
      <c r="C1162" s="0" t="s">
        <v>244</v>
      </c>
      <c r="D1162" s="14" t="n">
        <v>136.36</v>
      </c>
    </row>
    <row r="1163" customFormat="false" ht="15" hidden="false" customHeight="false" outlineLevel="0" collapsed="false">
      <c r="A1163" s="4" t="n">
        <v>40812</v>
      </c>
      <c r="B1163" s="0" t="s">
        <v>245</v>
      </c>
      <c r="C1163" s="0" t="s">
        <v>246</v>
      </c>
      <c r="D1163" s="14" t="n">
        <v>186.69</v>
      </c>
    </row>
    <row r="1164" customFormat="false" ht="15" hidden="false" customHeight="false" outlineLevel="0" collapsed="false">
      <c r="A1164" s="4" t="n">
        <v>40812</v>
      </c>
      <c r="B1164" s="0" t="s">
        <v>247</v>
      </c>
      <c r="C1164" s="0" t="s">
        <v>248</v>
      </c>
      <c r="D1164" s="14" t="n">
        <v>264.96</v>
      </c>
    </row>
    <row r="1165" customFormat="false" ht="15" hidden="false" customHeight="false" outlineLevel="0" collapsed="false">
      <c r="A1165" s="4" t="n">
        <v>40812</v>
      </c>
      <c r="B1165" s="0" t="s">
        <v>249</v>
      </c>
      <c r="C1165" s="0" t="s">
        <v>250</v>
      </c>
      <c r="D1165" s="14" t="n">
        <v>187.75</v>
      </c>
    </row>
    <row r="1166" customFormat="false" ht="15" hidden="false" customHeight="false" outlineLevel="0" collapsed="false">
      <c r="A1166" s="4" t="n">
        <v>40812</v>
      </c>
      <c r="B1166" s="0" t="s">
        <v>251</v>
      </c>
      <c r="C1166" s="0" t="s">
        <v>252</v>
      </c>
      <c r="D1166" s="14" t="n">
        <v>238.28</v>
      </c>
    </row>
    <row r="1167" customFormat="false" ht="15" hidden="false" customHeight="false" outlineLevel="0" collapsed="false">
      <c r="A1167" s="4" t="n">
        <v>40812</v>
      </c>
      <c r="B1167" s="0" t="s">
        <v>253</v>
      </c>
      <c r="C1167" s="0" t="s">
        <v>254</v>
      </c>
      <c r="D1167" s="14" t="n">
        <v>153.4</v>
      </c>
    </row>
    <row r="1168" customFormat="false" ht="15" hidden="false" customHeight="false" outlineLevel="0" collapsed="false">
      <c r="A1168" s="4" t="n">
        <v>40812</v>
      </c>
      <c r="B1168" s="0" t="s">
        <v>255</v>
      </c>
      <c r="C1168" s="0" t="s">
        <v>256</v>
      </c>
      <c r="D1168" s="14" t="n">
        <v>117.89</v>
      </c>
    </row>
    <row r="1169" customFormat="false" ht="15" hidden="false" customHeight="false" outlineLevel="0" collapsed="false">
      <c r="A1169" s="4" t="n">
        <v>40812</v>
      </c>
      <c r="B1169" s="0" t="s">
        <v>257</v>
      </c>
      <c r="C1169" s="0" t="s">
        <v>258</v>
      </c>
      <c r="D1169" s="14" t="n">
        <v>53.37</v>
      </c>
    </row>
    <row r="1170" customFormat="false" ht="15" hidden="false" customHeight="false" outlineLevel="0" collapsed="false">
      <c r="A1170" s="4" t="n">
        <v>40812</v>
      </c>
      <c r="B1170" s="0" t="s">
        <v>259</v>
      </c>
      <c r="C1170" s="0" t="s">
        <v>260</v>
      </c>
      <c r="D1170" s="14" t="n">
        <v>23.6</v>
      </c>
    </row>
    <row r="1171" customFormat="false" ht="15" hidden="false" customHeight="false" outlineLevel="0" collapsed="false">
      <c r="A1171" s="4" t="n">
        <v>40812</v>
      </c>
      <c r="B1171" s="0" t="s">
        <v>261</v>
      </c>
      <c r="C1171" s="0" t="s">
        <v>262</v>
      </c>
      <c r="D1171" s="14" t="n">
        <v>178.56</v>
      </c>
    </row>
    <row r="1172" customFormat="false" ht="15" hidden="false" customHeight="false" outlineLevel="0" collapsed="false">
      <c r="A1172" s="4" t="n">
        <v>40812</v>
      </c>
      <c r="B1172" s="0" t="s">
        <v>263</v>
      </c>
      <c r="C1172" s="0" t="s">
        <v>264</v>
      </c>
      <c r="D1172" s="14" t="n">
        <v>138.64</v>
      </c>
    </row>
    <row r="1173" customFormat="false" ht="15" hidden="false" customHeight="false" outlineLevel="0" collapsed="false">
      <c r="A1173" s="4" t="n">
        <v>40812</v>
      </c>
      <c r="B1173" s="0" t="s">
        <v>265</v>
      </c>
      <c r="C1173" s="0" t="s">
        <v>266</v>
      </c>
      <c r="D1173" s="14" t="n">
        <v>212.13</v>
      </c>
    </row>
    <row r="1174" customFormat="false" ht="15" hidden="false" customHeight="false" outlineLevel="0" collapsed="false">
      <c r="A1174" s="4" t="n">
        <v>40812</v>
      </c>
      <c r="B1174" s="0" t="s">
        <v>267</v>
      </c>
      <c r="C1174" s="0" t="s">
        <v>268</v>
      </c>
      <c r="D1174" s="14" t="n">
        <v>1098.68</v>
      </c>
    </row>
    <row r="1175" customFormat="false" ht="15" hidden="false" customHeight="false" outlineLevel="0" collapsed="false">
      <c r="A1175" s="4" t="n">
        <v>40812</v>
      </c>
      <c r="B1175" s="0" t="s">
        <v>269</v>
      </c>
      <c r="C1175" s="0" t="s">
        <v>270</v>
      </c>
      <c r="D1175" s="14" t="n">
        <v>1296.64</v>
      </c>
    </row>
    <row r="1176" customFormat="false" ht="15" hidden="false" customHeight="false" outlineLevel="0" collapsed="false">
      <c r="A1176" s="4" t="n">
        <v>40812</v>
      </c>
      <c r="B1176" s="0" t="s">
        <v>271</v>
      </c>
      <c r="C1176" s="0" t="s">
        <v>272</v>
      </c>
      <c r="D1176" s="14" t="n">
        <v>219.64</v>
      </c>
    </row>
    <row r="1177" customFormat="false" ht="15" hidden="false" customHeight="false" outlineLevel="0" collapsed="false">
      <c r="A1177" s="4" t="n">
        <v>40812</v>
      </c>
      <c r="B1177" s="0" t="s">
        <v>273</v>
      </c>
      <c r="C1177" s="0" t="s">
        <v>274</v>
      </c>
      <c r="D1177" s="14" t="n">
        <v>20.4</v>
      </c>
    </row>
    <row r="1178" customFormat="false" ht="15" hidden="false" customHeight="false" outlineLevel="0" collapsed="false">
      <c r="A1178" s="4" t="n">
        <v>40812</v>
      </c>
      <c r="B1178" s="0" t="s">
        <v>275</v>
      </c>
      <c r="C1178" s="0" t="s">
        <v>276</v>
      </c>
      <c r="D1178" s="14" t="n">
        <v>56.1</v>
      </c>
    </row>
    <row r="1179" customFormat="false" ht="15" hidden="false" customHeight="false" outlineLevel="0" collapsed="false">
      <c r="A1179" s="4" t="n">
        <v>40812</v>
      </c>
      <c r="B1179" s="0" t="s">
        <v>279</v>
      </c>
      <c r="C1179" s="0" t="s">
        <v>280</v>
      </c>
      <c r="D1179" s="14" t="n">
        <v>363.57</v>
      </c>
    </row>
    <row r="1180" customFormat="false" ht="15" hidden="false" customHeight="false" outlineLevel="0" collapsed="false">
      <c r="A1180" s="4" t="n">
        <v>40812</v>
      </c>
      <c r="B1180" s="0" t="s">
        <v>283</v>
      </c>
      <c r="C1180" s="0" t="s">
        <v>284</v>
      </c>
      <c r="D1180" s="14" t="n">
        <v>259.49</v>
      </c>
    </row>
    <row r="1181" customFormat="false" ht="15" hidden="false" customHeight="false" outlineLevel="0" collapsed="false">
      <c r="A1181" s="4" t="n">
        <v>40812</v>
      </c>
      <c r="B1181" s="0" t="s">
        <v>285</v>
      </c>
      <c r="C1181" s="0" t="s">
        <v>286</v>
      </c>
      <c r="D1181" s="14" t="n">
        <v>465.05</v>
      </c>
    </row>
    <row r="1182" customFormat="false" ht="15" hidden="false" customHeight="false" outlineLevel="0" collapsed="false">
      <c r="A1182" s="4" t="n">
        <v>40812</v>
      </c>
      <c r="B1182" s="0" t="s">
        <v>287</v>
      </c>
      <c r="C1182" s="0" t="s">
        <v>288</v>
      </c>
      <c r="D1182" s="14" t="n">
        <v>257.39</v>
      </c>
    </row>
    <row r="1183" customFormat="false" ht="15" hidden="false" customHeight="false" outlineLevel="0" collapsed="false">
      <c r="A1183" s="4" t="n">
        <v>40812</v>
      </c>
      <c r="B1183" s="0" t="s">
        <v>289</v>
      </c>
      <c r="C1183" s="0" t="s">
        <v>290</v>
      </c>
      <c r="D1183" s="14" t="n">
        <v>138.12</v>
      </c>
    </row>
    <row r="1184" customFormat="false" ht="15" hidden="false" customHeight="false" outlineLevel="0" collapsed="false">
      <c r="A1184" s="4" t="n">
        <v>40812</v>
      </c>
      <c r="B1184" s="0" t="s">
        <v>291</v>
      </c>
      <c r="C1184" s="0" t="s">
        <v>292</v>
      </c>
      <c r="D1184" s="14" t="n">
        <v>422.38</v>
      </c>
    </row>
    <row r="1185" customFormat="false" ht="15" hidden="false" customHeight="false" outlineLevel="0" collapsed="false">
      <c r="A1185" s="4" t="n">
        <v>40812</v>
      </c>
      <c r="B1185" s="0" t="s">
        <v>293</v>
      </c>
      <c r="C1185" s="0" t="s">
        <v>294</v>
      </c>
      <c r="D1185" s="14" t="n">
        <v>207.6</v>
      </c>
    </row>
    <row r="1186" customFormat="false" ht="15" hidden="false" customHeight="false" outlineLevel="0" collapsed="false">
      <c r="A1186" s="4" t="n">
        <v>40812</v>
      </c>
      <c r="B1186" s="0" t="s">
        <v>295</v>
      </c>
      <c r="C1186" s="0" t="s">
        <v>296</v>
      </c>
      <c r="D1186" s="14" t="n">
        <v>336.87</v>
      </c>
    </row>
    <row r="1187" customFormat="false" ht="15" hidden="false" customHeight="false" outlineLevel="0" collapsed="false">
      <c r="A1187" s="4" t="n">
        <v>40812</v>
      </c>
      <c r="B1187" s="0" t="s">
        <v>297</v>
      </c>
      <c r="C1187" s="0" t="s">
        <v>298</v>
      </c>
      <c r="D1187" s="14" t="n">
        <v>107.65</v>
      </c>
    </row>
    <row r="1188" customFormat="false" ht="15" hidden="false" customHeight="false" outlineLevel="0" collapsed="false">
      <c r="A1188" s="4" t="n">
        <v>40812</v>
      </c>
      <c r="B1188" s="0" t="s">
        <v>299</v>
      </c>
      <c r="C1188" s="0" t="s">
        <v>300</v>
      </c>
      <c r="D1188" s="14" t="n">
        <v>253.3</v>
      </c>
    </row>
    <row r="1189" customFormat="false" ht="15" hidden="false" customHeight="false" outlineLevel="0" collapsed="false">
      <c r="A1189" s="4" t="n">
        <v>40812</v>
      </c>
      <c r="B1189" s="0" t="s">
        <v>301</v>
      </c>
      <c r="C1189" s="0" t="s">
        <v>302</v>
      </c>
      <c r="D1189" s="14" t="n">
        <v>278.93</v>
      </c>
    </row>
    <row r="1190" customFormat="false" ht="15" hidden="false" customHeight="false" outlineLevel="0" collapsed="false">
      <c r="A1190" s="4" t="n">
        <v>40812</v>
      </c>
      <c r="B1190" s="0" t="s">
        <v>303</v>
      </c>
      <c r="C1190" s="0" t="s">
        <v>304</v>
      </c>
      <c r="D1190" s="14" t="n">
        <v>156.35</v>
      </c>
    </row>
    <row r="1191" customFormat="false" ht="15" hidden="false" customHeight="false" outlineLevel="0" collapsed="false">
      <c r="A1191" s="4" t="n">
        <v>40812</v>
      </c>
      <c r="B1191" s="0" t="s">
        <v>305</v>
      </c>
      <c r="C1191" s="0" t="s">
        <v>306</v>
      </c>
      <c r="D1191" s="14" t="n">
        <v>1263.25</v>
      </c>
    </row>
    <row r="1192" customFormat="false" ht="15" hidden="false" customHeight="false" outlineLevel="0" collapsed="false">
      <c r="A1192" s="4" t="n">
        <v>40812</v>
      </c>
      <c r="B1192" s="0" t="s">
        <v>307</v>
      </c>
      <c r="C1192" s="0" t="s">
        <v>308</v>
      </c>
      <c r="D1192" s="14" t="n">
        <v>1039.12</v>
      </c>
    </row>
    <row r="1193" customFormat="false" ht="15" hidden="false" customHeight="false" outlineLevel="0" collapsed="false">
      <c r="A1193" s="4" t="n">
        <v>40812</v>
      </c>
      <c r="B1193" s="0" t="s">
        <v>309</v>
      </c>
      <c r="C1193" s="0" t="s">
        <v>310</v>
      </c>
      <c r="D1193" s="14" t="n">
        <v>111.99</v>
      </c>
    </row>
    <row r="1194" customFormat="false" ht="15" hidden="false" customHeight="false" outlineLevel="0" collapsed="false">
      <c r="A1194" s="4" t="n">
        <v>40812</v>
      </c>
      <c r="B1194" s="0" t="s">
        <v>311</v>
      </c>
      <c r="C1194" s="0" t="s">
        <v>312</v>
      </c>
      <c r="D1194" s="14" t="n">
        <v>1814.4</v>
      </c>
    </row>
    <row r="1195" customFormat="false" ht="15" hidden="false" customHeight="false" outlineLevel="0" collapsed="false">
      <c r="A1195" s="4" t="n">
        <v>40812</v>
      </c>
      <c r="B1195" s="0" t="s">
        <v>313</v>
      </c>
      <c r="C1195" s="0" t="s">
        <v>314</v>
      </c>
      <c r="D1195" s="14" t="n">
        <v>113.13</v>
      </c>
    </row>
    <row r="1196" customFormat="false" ht="15" hidden="false" customHeight="false" outlineLevel="0" collapsed="false">
      <c r="A1196" s="4" t="n">
        <v>40812</v>
      </c>
      <c r="B1196" s="0" t="s">
        <v>315</v>
      </c>
      <c r="C1196" s="0" t="s">
        <v>316</v>
      </c>
      <c r="D1196" s="14" t="n">
        <v>420.97</v>
      </c>
    </row>
    <row r="1197" customFormat="false" ht="15" hidden="false" customHeight="false" outlineLevel="0" collapsed="false">
      <c r="A1197" s="4" t="n">
        <v>40812</v>
      </c>
      <c r="B1197" s="0" t="s">
        <v>317</v>
      </c>
      <c r="C1197" s="0" t="s">
        <v>318</v>
      </c>
      <c r="D1197" s="14" t="n">
        <v>601.66</v>
      </c>
    </row>
    <row r="1198" customFormat="false" ht="15" hidden="false" customHeight="false" outlineLevel="0" collapsed="false">
      <c r="A1198" s="4" t="n">
        <v>40812</v>
      </c>
      <c r="B1198" s="0" t="s">
        <v>319</v>
      </c>
      <c r="C1198" s="0" t="s">
        <v>320</v>
      </c>
      <c r="D1198" s="14" t="n">
        <v>390.96</v>
      </c>
    </row>
    <row r="1199" customFormat="false" ht="15" hidden="false" customHeight="false" outlineLevel="0" collapsed="false">
      <c r="A1199" s="4" t="n">
        <v>40812</v>
      </c>
      <c r="B1199" s="0" t="s">
        <v>321</v>
      </c>
      <c r="C1199" s="0" t="s">
        <v>322</v>
      </c>
      <c r="D1199" s="14" t="n">
        <v>319.27</v>
      </c>
    </row>
    <row r="1200" customFormat="false" ht="15" hidden="false" customHeight="false" outlineLevel="0" collapsed="false">
      <c r="A1200" s="4" t="n">
        <v>40812</v>
      </c>
      <c r="B1200" s="0" t="s">
        <v>323</v>
      </c>
      <c r="C1200" s="0" t="s">
        <v>324</v>
      </c>
      <c r="D1200" s="14" t="n">
        <v>351</v>
      </c>
    </row>
    <row r="1201" customFormat="false" ht="15" hidden="false" customHeight="false" outlineLevel="0" collapsed="false">
      <c r="A1201" s="4" t="n">
        <v>40812</v>
      </c>
      <c r="B1201" s="0" t="s">
        <v>325</v>
      </c>
      <c r="C1201" s="0" t="s">
        <v>326</v>
      </c>
      <c r="D1201" s="14" t="n">
        <v>111.57</v>
      </c>
    </row>
    <row r="1202" customFormat="false" ht="15" hidden="false" customHeight="false" outlineLevel="0" collapsed="false">
      <c r="A1202" s="4" t="n">
        <v>40812</v>
      </c>
      <c r="B1202" s="0" t="s">
        <v>327</v>
      </c>
      <c r="C1202" s="0" t="s">
        <v>328</v>
      </c>
      <c r="D1202" s="14" t="n">
        <v>41.25</v>
      </c>
    </row>
    <row r="1203" customFormat="false" ht="15" hidden="false" customHeight="false" outlineLevel="0" collapsed="false">
      <c r="A1203" s="4" t="n">
        <v>40812</v>
      </c>
      <c r="B1203" s="0" t="s">
        <v>329</v>
      </c>
      <c r="C1203" s="0" t="s">
        <v>330</v>
      </c>
      <c r="D1203" s="14" t="n">
        <v>260.67</v>
      </c>
    </row>
    <row r="1204" customFormat="false" ht="15" hidden="false" customHeight="false" outlineLevel="0" collapsed="false">
      <c r="A1204" s="4" t="n">
        <v>40812</v>
      </c>
      <c r="B1204" s="0" t="s">
        <v>331</v>
      </c>
      <c r="C1204" s="0" t="s">
        <v>332</v>
      </c>
      <c r="D1204" s="14" t="n">
        <v>224.39</v>
      </c>
    </row>
    <row r="1205" customFormat="false" ht="15" hidden="false" customHeight="false" outlineLevel="0" collapsed="false">
      <c r="A1205" s="4" t="n">
        <v>40812</v>
      </c>
      <c r="B1205" s="0" t="s">
        <v>333</v>
      </c>
      <c r="C1205" s="0" t="s">
        <v>334</v>
      </c>
      <c r="D1205" s="14" t="n">
        <v>197.98</v>
      </c>
    </row>
    <row r="1206" customFormat="false" ht="15" hidden="false" customHeight="false" outlineLevel="0" collapsed="false">
      <c r="A1206" s="4" t="n">
        <v>40812</v>
      </c>
      <c r="B1206" s="0" t="s">
        <v>335</v>
      </c>
      <c r="C1206" s="0" t="s">
        <v>336</v>
      </c>
      <c r="D1206" s="14" t="n">
        <v>33.75</v>
      </c>
    </row>
    <row r="1207" customFormat="false" ht="15" hidden="false" customHeight="false" outlineLevel="0" collapsed="false">
      <c r="A1207" s="4" t="n">
        <v>40812</v>
      </c>
      <c r="B1207" s="0" t="s">
        <v>337</v>
      </c>
      <c r="C1207" s="0" t="s">
        <v>338</v>
      </c>
      <c r="D1207" s="14" t="n">
        <v>131.25</v>
      </c>
    </row>
    <row r="1208" customFormat="false" ht="15" hidden="false" customHeight="false" outlineLevel="0" collapsed="false">
      <c r="A1208" s="4" t="n">
        <v>40812</v>
      </c>
      <c r="B1208" s="0" t="s">
        <v>339</v>
      </c>
      <c r="C1208" s="0" t="s">
        <v>340</v>
      </c>
      <c r="D1208" s="14" t="n">
        <v>135</v>
      </c>
    </row>
    <row r="1209" customFormat="false" ht="15" hidden="false" customHeight="false" outlineLevel="0" collapsed="false">
      <c r="A1209" s="4" t="n">
        <v>40812</v>
      </c>
      <c r="B1209" s="0" t="s">
        <v>341</v>
      </c>
      <c r="C1209" s="0" t="s">
        <v>342</v>
      </c>
      <c r="D1209" s="14" t="n">
        <v>190.11</v>
      </c>
    </row>
    <row r="1210" customFormat="false" ht="15" hidden="false" customHeight="false" outlineLevel="0" collapsed="false">
      <c r="A1210" s="4" t="n">
        <v>40812</v>
      </c>
      <c r="B1210" s="0" t="s">
        <v>343</v>
      </c>
      <c r="C1210" s="0" t="s">
        <v>344</v>
      </c>
      <c r="D1210" s="14" t="n">
        <v>254.6</v>
      </c>
    </row>
    <row r="1211" customFormat="false" ht="15" hidden="false" customHeight="false" outlineLevel="0" collapsed="false">
      <c r="A1211" s="4" t="n">
        <v>40812</v>
      </c>
      <c r="B1211" s="0" t="s">
        <v>345</v>
      </c>
      <c r="C1211" s="0" t="s">
        <v>346</v>
      </c>
      <c r="D1211" s="14" t="n">
        <v>119.28</v>
      </c>
    </row>
    <row r="1212" customFormat="false" ht="15" hidden="false" customHeight="false" outlineLevel="0" collapsed="false">
      <c r="A1212" s="4" t="n">
        <v>40812</v>
      </c>
      <c r="B1212" s="0" t="s">
        <v>347</v>
      </c>
      <c r="C1212" s="0" t="s">
        <v>348</v>
      </c>
      <c r="D1212" s="14" t="n">
        <v>214.63</v>
      </c>
    </row>
    <row r="1213" customFormat="false" ht="15" hidden="false" customHeight="false" outlineLevel="0" collapsed="false">
      <c r="A1213" s="4" t="n">
        <v>40812</v>
      </c>
      <c r="B1213" s="0" t="s">
        <v>349</v>
      </c>
      <c r="C1213" s="0" t="s">
        <v>350</v>
      </c>
      <c r="D1213" s="14" t="n">
        <v>216.25</v>
      </c>
    </row>
    <row r="1214" customFormat="false" ht="15" hidden="false" customHeight="false" outlineLevel="0" collapsed="false">
      <c r="A1214" s="4" t="n">
        <v>40812</v>
      </c>
      <c r="B1214" s="0" t="s">
        <v>351</v>
      </c>
      <c r="C1214" s="0" t="s">
        <v>352</v>
      </c>
      <c r="D1214" s="14" t="n">
        <v>195.23</v>
      </c>
    </row>
    <row r="1215" customFormat="false" ht="15" hidden="false" customHeight="false" outlineLevel="0" collapsed="false">
      <c r="A1215" s="4" t="n">
        <v>40812</v>
      </c>
      <c r="B1215" s="0" t="s">
        <v>353</v>
      </c>
      <c r="C1215" s="0" t="s">
        <v>354</v>
      </c>
      <c r="D1215" s="14" t="n">
        <v>234.43</v>
      </c>
    </row>
    <row r="1216" customFormat="false" ht="15" hidden="false" customHeight="false" outlineLevel="0" collapsed="false">
      <c r="A1216" s="4" t="n">
        <v>40812</v>
      </c>
      <c r="B1216" s="0" t="s">
        <v>355</v>
      </c>
      <c r="C1216" s="0" t="s">
        <v>356</v>
      </c>
      <c r="D1216" s="14" t="n">
        <v>280.93</v>
      </c>
    </row>
    <row r="1217" customFormat="false" ht="15" hidden="false" customHeight="false" outlineLevel="0" collapsed="false">
      <c r="A1217" s="4" t="n">
        <v>40812</v>
      </c>
      <c r="B1217" s="0" t="s">
        <v>357</v>
      </c>
      <c r="C1217" s="0" t="s">
        <v>358</v>
      </c>
      <c r="D1217" s="14" t="n">
        <v>141.84</v>
      </c>
    </row>
    <row r="1218" customFormat="false" ht="15" hidden="false" customHeight="false" outlineLevel="0" collapsed="false">
      <c r="A1218" s="4" t="n">
        <v>40812</v>
      </c>
      <c r="B1218" s="0" t="s">
        <v>359</v>
      </c>
      <c r="C1218" s="0" t="s">
        <v>360</v>
      </c>
      <c r="D1218" s="14" t="n">
        <v>561.25</v>
      </c>
    </row>
    <row r="1219" customFormat="false" ht="15" hidden="false" customHeight="false" outlineLevel="0" collapsed="false">
      <c r="A1219" s="4" t="n">
        <v>40812</v>
      </c>
      <c r="B1219" s="0" t="s">
        <v>361</v>
      </c>
      <c r="C1219" s="0" t="s">
        <v>362</v>
      </c>
      <c r="D1219" s="14" t="n">
        <v>152.26</v>
      </c>
    </row>
    <row r="1220" customFormat="false" ht="15" hidden="false" customHeight="false" outlineLevel="0" collapsed="false">
      <c r="A1220" s="4" t="n">
        <v>40812</v>
      </c>
      <c r="B1220" s="0" t="s">
        <v>363</v>
      </c>
      <c r="C1220" s="0" t="s">
        <v>364</v>
      </c>
      <c r="D1220" s="14" t="n">
        <v>84.63</v>
      </c>
    </row>
    <row r="1221" customFormat="false" ht="15" hidden="false" customHeight="false" outlineLevel="0" collapsed="false">
      <c r="A1221" s="4" t="n">
        <v>40812</v>
      </c>
      <c r="B1221" s="0" t="s">
        <v>365</v>
      </c>
      <c r="C1221" s="0" t="s">
        <v>366</v>
      </c>
      <c r="D1221" s="14" t="n">
        <v>110.5</v>
      </c>
    </row>
    <row r="1222" customFormat="false" ht="15" hidden="false" customHeight="false" outlineLevel="0" collapsed="false">
      <c r="A1222" s="4" t="n">
        <v>40812</v>
      </c>
      <c r="B1222" s="0" t="s">
        <v>367</v>
      </c>
      <c r="C1222" s="0" t="s">
        <v>368</v>
      </c>
      <c r="D1222" s="14" t="n">
        <v>363.36</v>
      </c>
    </row>
    <row r="1223" customFormat="false" ht="15" hidden="false" customHeight="false" outlineLevel="0" collapsed="false">
      <c r="A1223" s="4" t="n">
        <v>40812</v>
      </c>
      <c r="B1223" s="0" t="s">
        <v>369</v>
      </c>
      <c r="C1223" s="0" t="s">
        <v>370</v>
      </c>
      <c r="D1223" s="14" t="n">
        <v>356.68</v>
      </c>
    </row>
    <row r="1224" customFormat="false" ht="15" hidden="false" customHeight="false" outlineLevel="0" collapsed="false">
      <c r="A1224" s="4" t="n">
        <v>40812</v>
      </c>
      <c r="B1224" s="0" t="s">
        <v>371</v>
      </c>
      <c r="C1224" s="0" t="s">
        <v>372</v>
      </c>
      <c r="D1224" s="14" t="n">
        <v>423.23</v>
      </c>
    </row>
    <row r="1225" customFormat="false" ht="15" hidden="false" customHeight="false" outlineLevel="0" collapsed="false">
      <c r="A1225" s="4" t="n">
        <v>40812</v>
      </c>
      <c r="B1225" s="0" t="s">
        <v>373</v>
      </c>
      <c r="C1225" s="0" t="s">
        <v>374</v>
      </c>
      <c r="D1225" s="14" t="n">
        <v>446.4</v>
      </c>
    </row>
    <row r="1226" customFormat="false" ht="15" hidden="false" customHeight="false" outlineLevel="0" collapsed="false">
      <c r="A1226" s="4" t="n">
        <v>40812</v>
      </c>
      <c r="B1226" s="0" t="s">
        <v>375</v>
      </c>
      <c r="C1226" s="0" t="s">
        <v>376</v>
      </c>
      <c r="D1226" s="14" t="n">
        <v>261.63</v>
      </c>
    </row>
    <row r="1227" customFormat="false" ht="15" hidden="false" customHeight="false" outlineLevel="0" collapsed="false">
      <c r="A1227" s="4" t="n">
        <v>40812</v>
      </c>
      <c r="B1227" s="0" t="s">
        <v>377</v>
      </c>
      <c r="C1227" s="0" t="s">
        <v>378</v>
      </c>
      <c r="D1227" s="14" t="n">
        <v>27.33</v>
      </c>
    </row>
    <row r="1228" customFormat="false" ht="15" hidden="false" customHeight="false" outlineLevel="0" collapsed="false">
      <c r="A1228" s="4" t="n">
        <v>40812</v>
      </c>
      <c r="B1228" s="0" t="s">
        <v>379</v>
      </c>
      <c r="C1228" s="0" t="s">
        <v>380</v>
      </c>
      <c r="D1228" s="14" t="n">
        <v>47.82</v>
      </c>
    </row>
    <row r="1229" customFormat="false" ht="15" hidden="false" customHeight="false" outlineLevel="0" collapsed="false">
      <c r="A1229" s="4" t="n">
        <v>40812</v>
      </c>
      <c r="B1229" s="0" t="s">
        <v>381</v>
      </c>
      <c r="C1229" s="0" t="s">
        <v>382</v>
      </c>
      <c r="D1229" s="14" t="n">
        <v>695.53</v>
      </c>
    </row>
    <row r="1230" customFormat="false" ht="15" hidden="false" customHeight="false" outlineLevel="0" collapsed="false">
      <c r="A1230" s="4" t="n">
        <v>40812</v>
      </c>
      <c r="B1230" s="0" t="s">
        <v>383</v>
      </c>
      <c r="C1230" s="0" t="s">
        <v>384</v>
      </c>
      <c r="D1230" s="14" t="n">
        <v>16.5</v>
      </c>
    </row>
    <row r="1231" customFormat="false" ht="15" hidden="false" customHeight="false" outlineLevel="0" collapsed="false">
      <c r="A1231" s="4" t="n">
        <v>40812</v>
      </c>
      <c r="B1231" s="0" t="s">
        <v>385</v>
      </c>
      <c r="C1231" s="0" t="s">
        <v>386</v>
      </c>
      <c r="D1231" s="14" t="n">
        <v>839.55</v>
      </c>
    </row>
    <row r="1232" customFormat="false" ht="15" hidden="false" customHeight="false" outlineLevel="0" collapsed="false">
      <c r="A1232" s="4" t="n">
        <v>40812</v>
      </c>
      <c r="B1232" s="0" t="s">
        <v>387</v>
      </c>
      <c r="C1232" s="0" t="s">
        <v>388</v>
      </c>
      <c r="D1232" s="14" t="n">
        <v>42.48</v>
      </c>
    </row>
    <row r="1233" customFormat="false" ht="15" hidden="false" customHeight="false" outlineLevel="0" collapsed="false">
      <c r="A1233" s="4" t="n">
        <v>40812</v>
      </c>
      <c r="B1233" s="0" t="s">
        <v>391</v>
      </c>
      <c r="C1233" s="0" t="s">
        <v>392</v>
      </c>
      <c r="D1233" s="14" t="n">
        <v>296.11</v>
      </c>
    </row>
    <row r="1234" customFormat="false" ht="15" hidden="false" customHeight="false" outlineLevel="0" collapsed="false">
      <c r="A1234" s="4" t="n">
        <v>40812</v>
      </c>
      <c r="B1234" s="0" t="s">
        <v>393</v>
      </c>
      <c r="C1234" s="0" t="s">
        <v>394</v>
      </c>
      <c r="D1234" s="14" t="n">
        <v>65.29</v>
      </c>
    </row>
    <row r="1235" customFormat="false" ht="15" hidden="false" customHeight="false" outlineLevel="0" collapsed="false">
      <c r="A1235" s="4" t="n">
        <v>40812</v>
      </c>
      <c r="B1235" s="0" t="s">
        <v>397</v>
      </c>
      <c r="C1235" s="0" t="s">
        <v>398</v>
      </c>
      <c r="D1235" s="14" t="n">
        <v>90.17</v>
      </c>
    </row>
    <row r="1236" customFormat="false" ht="15" hidden="false" customHeight="false" outlineLevel="0" collapsed="false">
      <c r="A1236" s="4" t="n">
        <v>40812</v>
      </c>
      <c r="B1236" s="0" t="s">
        <v>399</v>
      </c>
      <c r="C1236" s="0" t="s">
        <v>400</v>
      </c>
      <c r="D1236" s="14" t="n">
        <v>488</v>
      </c>
    </row>
    <row r="1237" customFormat="false" ht="15" hidden="false" customHeight="false" outlineLevel="0" collapsed="false">
      <c r="A1237" s="4" t="n">
        <v>40812</v>
      </c>
      <c r="B1237" s="0" t="s">
        <v>401</v>
      </c>
      <c r="C1237" s="0" t="s">
        <v>402</v>
      </c>
      <c r="D1237" s="14" t="n">
        <v>359.5</v>
      </c>
    </row>
    <row r="1238" customFormat="false" ht="15" hidden="false" customHeight="false" outlineLevel="0" collapsed="false">
      <c r="A1238" s="4" t="n">
        <v>40812</v>
      </c>
      <c r="B1238" s="0" t="s">
        <v>403</v>
      </c>
      <c r="C1238" s="0" t="s">
        <v>404</v>
      </c>
      <c r="D1238" s="14" t="n">
        <v>456.63</v>
      </c>
    </row>
    <row r="1239" customFormat="false" ht="15" hidden="false" customHeight="false" outlineLevel="0" collapsed="false">
      <c r="A1239" s="4" t="n">
        <v>40812</v>
      </c>
      <c r="B1239" s="0" t="s">
        <v>405</v>
      </c>
      <c r="C1239" s="0" t="s">
        <v>406</v>
      </c>
      <c r="D1239" s="14" t="n">
        <v>416.19</v>
      </c>
    </row>
    <row r="1240" customFormat="false" ht="15" hidden="false" customHeight="false" outlineLevel="0" collapsed="false">
      <c r="A1240" s="4" t="n">
        <v>40812</v>
      </c>
      <c r="B1240" s="0" t="s">
        <v>407</v>
      </c>
      <c r="C1240" s="0" t="s">
        <v>408</v>
      </c>
      <c r="D1240" s="14" t="n">
        <v>293.47</v>
      </c>
    </row>
    <row r="1241" customFormat="false" ht="15" hidden="false" customHeight="false" outlineLevel="0" collapsed="false">
      <c r="A1241" s="4" t="n">
        <v>40812</v>
      </c>
      <c r="B1241" s="0" t="s">
        <v>409</v>
      </c>
      <c r="C1241" s="0" t="s">
        <v>410</v>
      </c>
      <c r="D1241" s="14" t="n">
        <v>207.04</v>
      </c>
    </row>
    <row r="1242" customFormat="false" ht="15" hidden="false" customHeight="false" outlineLevel="0" collapsed="false">
      <c r="A1242" s="4" t="n">
        <v>40812</v>
      </c>
      <c r="B1242" s="0" t="s">
        <v>411</v>
      </c>
      <c r="C1242" s="0" t="s">
        <v>412</v>
      </c>
      <c r="D1242" s="14" t="n">
        <v>601.62</v>
      </c>
    </row>
    <row r="1243" customFormat="false" ht="15" hidden="false" customHeight="false" outlineLevel="0" collapsed="false">
      <c r="A1243" s="4" t="n">
        <v>40812</v>
      </c>
      <c r="B1243" s="0" t="s">
        <v>413</v>
      </c>
      <c r="C1243" s="0" t="s">
        <v>414</v>
      </c>
      <c r="D1243" s="14" t="n">
        <v>542.96</v>
      </c>
    </row>
    <row r="1244" customFormat="false" ht="15" hidden="false" customHeight="false" outlineLevel="0" collapsed="false">
      <c r="A1244" s="4" t="n">
        <v>40812</v>
      </c>
      <c r="B1244" s="0" t="s">
        <v>415</v>
      </c>
      <c r="C1244" s="0" t="s">
        <v>416</v>
      </c>
      <c r="D1244" s="14" t="n">
        <v>501.12</v>
      </c>
    </row>
    <row r="1245" customFormat="false" ht="15" hidden="false" customHeight="false" outlineLevel="0" collapsed="false">
      <c r="A1245" s="4" t="n">
        <v>40812</v>
      </c>
      <c r="B1245" s="0" t="s">
        <v>417</v>
      </c>
      <c r="C1245" s="0" t="s">
        <v>418</v>
      </c>
      <c r="D1245" s="14" t="n">
        <v>195</v>
      </c>
    </row>
    <row r="1246" customFormat="false" ht="15" hidden="false" customHeight="false" outlineLevel="0" collapsed="false">
      <c r="A1246" s="4" t="n">
        <v>40812</v>
      </c>
      <c r="B1246" s="0" t="s">
        <v>419</v>
      </c>
      <c r="C1246" s="0" t="s">
        <v>420</v>
      </c>
      <c r="D1246" s="14" t="n">
        <v>491.33</v>
      </c>
    </row>
    <row r="1247" customFormat="false" ht="15" hidden="false" customHeight="false" outlineLevel="0" collapsed="false">
      <c r="A1247" s="4" t="n">
        <v>40812</v>
      </c>
      <c r="B1247" s="0" t="s">
        <v>421</v>
      </c>
      <c r="C1247" s="0" t="s">
        <v>422</v>
      </c>
      <c r="D1247" s="14" t="n">
        <v>71.19</v>
      </c>
    </row>
    <row r="1248" customFormat="false" ht="15" hidden="false" customHeight="false" outlineLevel="0" collapsed="false">
      <c r="A1248" s="4" t="n">
        <v>40812</v>
      </c>
      <c r="B1248" s="0" t="s">
        <v>423</v>
      </c>
      <c r="C1248" s="0" t="s">
        <v>424</v>
      </c>
      <c r="D1248" s="14" t="n">
        <v>157.46</v>
      </c>
    </row>
    <row r="1249" customFormat="false" ht="15" hidden="false" customHeight="false" outlineLevel="0" collapsed="false">
      <c r="A1249" s="4" t="n">
        <v>40812</v>
      </c>
      <c r="B1249" s="0" t="s">
        <v>425</v>
      </c>
      <c r="C1249" s="0" t="s">
        <v>426</v>
      </c>
      <c r="D1249" s="14" t="n">
        <v>586.13</v>
      </c>
    </row>
    <row r="1250" customFormat="false" ht="15" hidden="false" customHeight="false" outlineLevel="0" collapsed="false">
      <c r="A1250" s="4" t="n">
        <v>40812</v>
      </c>
      <c r="B1250" s="0" t="s">
        <v>427</v>
      </c>
      <c r="C1250" s="0" t="s">
        <v>428</v>
      </c>
      <c r="D1250" s="14" t="n">
        <v>239.09</v>
      </c>
    </row>
    <row r="1251" customFormat="false" ht="15" hidden="false" customHeight="false" outlineLevel="0" collapsed="false">
      <c r="A1251" s="4" t="n">
        <v>40812</v>
      </c>
      <c r="B1251" s="0" t="s">
        <v>431</v>
      </c>
      <c r="C1251" s="0" t="s">
        <v>432</v>
      </c>
      <c r="D1251" s="14" t="n">
        <v>231.55</v>
      </c>
    </row>
    <row r="1252" customFormat="false" ht="15" hidden="false" customHeight="false" outlineLevel="0" collapsed="false">
      <c r="A1252" s="4" t="n">
        <v>40812</v>
      </c>
      <c r="B1252" s="0" t="s">
        <v>433</v>
      </c>
      <c r="C1252" s="0" t="s">
        <v>434</v>
      </c>
      <c r="D1252" s="14" t="n">
        <v>99.5</v>
      </c>
    </row>
    <row r="1253" customFormat="false" ht="15" hidden="false" customHeight="false" outlineLevel="0" collapsed="false">
      <c r="A1253" s="4" t="n">
        <v>40812</v>
      </c>
      <c r="B1253" s="0" t="s">
        <v>435</v>
      </c>
      <c r="C1253" s="0" t="s">
        <v>436</v>
      </c>
      <c r="D1253" s="14" t="n">
        <v>119.46</v>
      </c>
    </row>
    <row r="1254" customFormat="false" ht="15" hidden="false" customHeight="false" outlineLevel="0" collapsed="false">
      <c r="A1254" s="4" t="n">
        <v>40812</v>
      </c>
      <c r="B1254" s="0" t="s">
        <v>437</v>
      </c>
      <c r="C1254" s="0" t="s">
        <v>438</v>
      </c>
      <c r="D1254" s="14" t="n">
        <v>258.94</v>
      </c>
    </row>
    <row r="1255" customFormat="false" ht="15" hidden="false" customHeight="false" outlineLevel="0" collapsed="false">
      <c r="A1255" s="4" t="n">
        <v>40812</v>
      </c>
      <c r="B1255" s="0" t="s">
        <v>439</v>
      </c>
      <c r="C1255" s="0" t="s">
        <v>440</v>
      </c>
      <c r="D1255" s="14" t="n">
        <v>82.5</v>
      </c>
    </row>
    <row r="1256" customFormat="false" ht="15" hidden="false" customHeight="false" outlineLevel="0" collapsed="false">
      <c r="A1256" s="4" t="n">
        <v>40812</v>
      </c>
      <c r="B1256" s="0" t="s">
        <v>441</v>
      </c>
      <c r="C1256" s="0" t="s">
        <v>442</v>
      </c>
      <c r="D1256" s="14" t="n">
        <v>61.84</v>
      </c>
    </row>
    <row r="1257" customFormat="false" ht="15" hidden="false" customHeight="false" outlineLevel="0" collapsed="false">
      <c r="A1257" s="4" t="n">
        <v>40812</v>
      </c>
      <c r="B1257" s="0" t="s">
        <v>443</v>
      </c>
      <c r="C1257" s="0" t="s">
        <v>444</v>
      </c>
      <c r="D1257" s="14" t="n">
        <v>142.61</v>
      </c>
    </row>
    <row r="1258" customFormat="false" ht="15" hidden="false" customHeight="false" outlineLevel="0" collapsed="false">
      <c r="A1258" s="4" t="n">
        <v>40812</v>
      </c>
      <c r="B1258" s="0" t="s">
        <v>445</v>
      </c>
      <c r="C1258" s="0" t="s">
        <v>446</v>
      </c>
      <c r="D1258" s="14" t="n">
        <v>78.46</v>
      </c>
    </row>
    <row r="1259" customFormat="false" ht="15" hidden="false" customHeight="false" outlineLevel="0" collapsed="false">
      <c r="A1259" s="4" t="n">
        <v>40812</v>
      </c>
      <c r="B1259" s="0" t="s">
        <v>447</v>
      </c>
      <c r="C1259" s="0" t="s">
        <v>448</v>
      </c>
      <c r="D1259" s="14" t="n">
        <v>85</v>
      </c>
    </row>
    <row r="1260" customFormat="false" ht="15" hidden="false" customHeight="false" outlineLevel="0" collapsed="false">
      <c r="A1260" s="4" t="n">
        <v>40812</v>
      </c>
      <c r="B1260" s="0" t="s">
        <v>449</v>
      </c>
      <c r="C1260" s="0" t="s">
        <v>450</v>
      </c>
      <c r="D1260" s="14" t="n">
        <v>504.73</v>
      </c>
    </row>
    <row r="1261" customFormat="false" ht="15" hidden="false" customHeight="false" outlineLevel="0" collapsed="false">
      <c r="A1261" s="4" t="n">
        <v>40812</v>
      </c>
      <c r="B1261" s="0" t="s">
        <v>451</v>
      </c>
      <c r="C1261" s="0" t="s">
        <v>452</v>
      </c>
      <c r="D1261" s="14" t="n">
        <v>14.95</v>
      </c>
    </row>
    <row r="1262" customFormat="false" ht="15" hidden="false" customHeight="false" outlineLevel="0" collapsed="false">
      <c r="A1262" s="4" t="n">
        <v>40812</v>
      </c>
      <c r="B1262" s="0" t="s">
        <v>453</v>
      </c>
      <c r="C1262" s="0" t="s">
        <v>454</v>
      </c>
      <c r="D1262" s="14" t="n">
        <v>44.08</v>
      </c>
    </row>
    <row r="1263" customFormat="false" ht="15" hidden="false" customHeight="false" outlineLevel="0" collapsed="false">
      <c r="A1263" s="4" t="n">
        <v>40812</v>
      </c>
      <c r="B1263" s="0" t="s">
        <v>455</v>
      </c>
      <c r="C1263" s="0" t="s">
        <v>456</v>
      </c>
      <c r="D1263" s="14" t="n">
        <v>135.6</v>
      </c>
    </row>
    <row r="1264" customFormat="false" ht="15" hidden="false" customHeight="false" outlineLevel="0" collapsed="false">
      <c r="A1264" s="4" t="n">
        <v>40812</v>
      </c>
      <c r="B1264" s="0" t="s">
        <v>457</v>
      </c>
      <c r="C1264" s="0" t="s">
        <v>458</v>
      </c>
      <c r="D1264" s="14" t="n">
        <v>339.34</v>
      </c>
    </row>
    <row r="1265" customFormat="false" ht="15" hidden="false" customHeight="false" outlineLevel="0" collapsed="false">
      <c r="A1265" s="4" t="n">
        <v>40812</v>
      </c>
      <c r="B1265" s="0" t="s">
        <v>459</v>
      </c>
      <c r="C1265" s="0" t="s">
        <v>460</v>
      </c>
      <c r="D1265" s="14" t="n">
        <v>428.19</v>
      </c>
    </row>
    <row r="1266" customFormat="false" ht="15" hidden="false" customHeight="false" outlineLevel="0" collapsed="false">
      <c r="A1266" s="4" t="n">
        <v>40812</v>
      </c>
      <c r="B1266" s="0" t="s">
        <v>461</v>
      </c>
      <c r="C1266" s="0" t="s">
        <v>462</v>
      </c>
      <c r="D1266" s="14" t="n">
        <v>433.73</v>
      </c>
    </row>
    <row r="1267" customFormat="false" ht="15" hidden="false" customHeight="false" outlineLevel="0" collapsed="false">
      <c r="A1267" s="4" t="n">
        <v>40812</v>
      </c>
      <c r="B1267" s="0" t="s">
        <v>463</v>
      </c>
      <c r="C1267" s="0" t="s">
        <v>464</v>
      </c>
      <c r="D1267" s="14" t="n">
        <v>588.99</v>
      </c>
    </row>
    <row r="1268" customFormat="false" ht="15" hidden="false" customHeight="false" outlineLevel="0" collapsed="false">
      <c r="A1268" s="4" t="n">
        <v>40812</v>
      </c>
      <c r="B1268" s="0" t="s">
        <v>465</v>
      </c>
      <c r="C1268" s="0" t="s">
        <v>466</v>
      </c>
      <c r="D1268" s="14" t="n">
        <v>679.52</v>
      </c>
    </row>
    <row r="1269" customFormat="false" ht="15" hidden="false" customHeight="false" outlineLevel="0" collapsed="false">
      <c r="A1269" s="4" t="n">
        <v>40812</v>
      </c>
      <c r="B1269" s="0" t="s">
        <v>467</v>
      </c>
      <c r="C1269" s="0" t="s">
        <v>468</v>
      </c>
      <c r="D1269" s="14" t="n">
        <v>271.23</v>
      </c>
    </row>
    <row r="1270" customFormat="false" ht="15" hidden="false" customHeight="false" outlineLevel="0" collapsed="false">
      <c r="A1270" s="4" t="n">
        <v>40812</v>
      </c>
      <c r="B1270" s="0" t="s">
        <v>469</v>
      </c>
      <c r="C1270" s="0" t="s">
        <v>470</v>
      </c>
      <c r="D1270" s="14" t="n">
        <v>463.25</v>
      </c>
    </row>
    <row r="1271" customFormat="false" ht="15" hidden="false" customHeight="false" outlineLevel="0" collapsed="false">
      <c r="A1271" s="4" t="n">
        <v>40812</v>
      </c>
      <c r="B1271" s="0" t="s">
        <v>471</v>
      </c>
      <c r="C1271" s="0" t="s">
        <v>472</v>
      </c>
      <c r="D1271" s="14" t="n">
        <v>118.58</v>
      </c>
    </row>
    <row r="1272" customFormat="false" ht="15" hidden="false" customHeight="false" outlineLevel="0" collapsed="false">
      <c r="A1272" s="4" t="n">
        <v>40812</v>
      </c>
      <c r="B1272" s="0" t="s">
        <v>473</v>
      </c>
      <c r="C1272" s="0" t="s">
        <v>474</v>
      </c>
      <c r="D1272" s="14" t="n">
        <v>2725.5</v>
      </c>
    </row>
    <row r="1273" customFormat="false" ht="15" hidden="false" customHeight="false" outlineLevel="0" collapsed="false">
      <c r="A1273" s="4" t="n">
        <v>40812</v>
      </c>
      <c r="B1273" s="0" t="s">
        <v>475</v>
      </c>
      <c r="C1273" s="0" t="s">
        <v>476</v>
      </c>
      <c r="D1273" s="14" t="n">
        <v>59.4</v>
      </c>
    </row>
    <row r="1274" customFormat="false" ht="15" hidden="false" customHeight="false" outlineLevel="0" collapsed="false">
      <c r="A1274" s="4" t="n">
        <v>40812</v>
      </c>
      <c r="B1274" s="0" t="s">
        <v>477</v>
      </c>
      <c r="C1274" s="0" t="s">
        <v>478</v>
      </c>
      <c r="D1274" s="14" t="n">
        <v>235.06</v>
      </c>
    </row>
    <row r="1275" customFormat="false" ht="15" hidden="false" customHeight="false" outlineLevel="0" collapsed="false">
      <c r="A1275" s="4" t="n">
        <v>40812</v>
      </c>
      <c r="B1275" s="0" t="s">
        <v>479</v>
      </c>
      <c r="C1275" s="0" t="s">
        <v>480</v>
      </c>
      <c r="D1275" s="14" t="n">
        <v>152.23</v>
      </c>
    </row>
    <row r="1276" customFormat="false" ht="15" hidden="false" customHeight="false" outlineLevel="0" collapsed="false">
      <c r="A1276" s="4" t="n">
        <v>40812</v>
      </c>
      <c r="B1276" s="0" t="s">
        <v>481</v>
      </c>
      <c r="C1276" s="0" t="s">
        <v>482</v>
      </c>
      <c r="D1276" s="14" t="n">
        <v>253.81</v>
      </c>
    </row>
    <row r="1277" customFormat="false" ht="15" hidden="false" customHeight="false" outlineLevel="0" collapsed="false">
      <c r="A1277" s="4" t="n">
        <v>40812</v>
      </c>
      <c r="B1277" s="0" t="s">
        <v>483</v>
      </c>
      <c r="C1277" s="0" t="s">
        <v>484</v>
      </c>
      <c r="D1277" s="14" t="n">
        <v>204.45</v>
      </c>
    </row>
    <row r="1278" customFormat="false" ht="15" hidden="false" customHeight="false" outlineLevel="0" collapsed="false">
      <c r="A1278" s="4" t="n">
        <v>40812</v>
      </c>
      <c r="B1278" s="0" t="s">
        <v>485</v>
      </c>
      <c r="C1278" s="0" t="s">
        <v>486</v>
      </c>
      <c r="D1278" s="14" t="n">
        <v>772.86</v>
      </c>
    </row>
    <row r="1279" customFormat="false" ht="15" hidden="false" customHeight="false" outlineLevel="0" collapsed="false">
      <c r="A1279" s="4" t="n">
        <v>40812</v>
      </c>
      <c r="B1279" s="0" t="s">
        <v>487</v>
      </c>
      <c r="C1279" s="0" t="s">
        <v>488</v>
      </c>
      <c r="D1279" s="14" t="n">
        <v>331.82</v>
      </c>
    </row>
    <row r="1280" customFormat="false" ht="15" hidden="false" customHeight="false" outlineLevel="0" collapsed="false">
      <c r="A1280" s="4" t="n">
        <v>40812</v>
      </c>
      <c r="B1280" s="0" t="s">
        <v>489</v>
      </c>
      <c r="C1280" s="0" t="s">
        <v>490</v>
      </c>
      <c r="D1280" s="14" t="n">
        <v>163.18</v>
      </c>
    </row>
    <row r="1281" customFormat="false" ht="15" hidden="false" customHeight="false" outlineLevel="0" collapsed="false">
      <c r="A1281" s="4" t="n">
        <v>40812</v>
      </c>
      <c r="B1281" s="0" t="s">
        <v>491</v>
      </c>
      <c r="C1281" s="0" t="s">
        <v>492</v>
      </c>
      <c r="D1281" s="14" t="n">
        <v>81.6</v>
      </c>
    </row>
    <row r="1282" customFormat="false" ht="15" hidden="false" customHeight="false" outlineLevel="0" collapsed="false">
      <c r="A1282" s="4" t="n">
        <v>40812</v>
      </c>
      <c r="B1282" s="0" t="s">
        <v>493</v>
      </c>
      <c r="C1282" s="0" t="s">
        <v>494</v>
      </c>
      <c r="D1282" s="14" t="n">
        <v>218.97</v>
      </c>
    </row>
    <row r="1283" customFormat="false" ht="15" hidden="false" customHeight="false" outlineLevel="0" collapsed="false">
      <c r="A1283" s="4" t="n">
        <v>40812</v>
      </c>
      <c r="B1283" s="0" t="s">
        <v>495</v>
      </c>
      <c r="C1283" s="0" t="s">
        <v>496</v>
      </c>
      <c r="D1283" s="14" t="n">
        <v>87.39</v>
      </c>
    </row>
    <row r="1284" customFormat="false" ht="15" hidden="false" customHeight="false" outlineLevel="0" collapsed="false">
      <c r="A1284" s="4" t="n">
        <v>40812</v>
      </c>
      <c r="B1284" s="0" t="s">
        <v>497</v>
      </c>
      <c r="C1284" s="0" t="s">
        <v>498</v>
      </c>
      <c r="D1284" s="14" t="n">
        <v>151.99</v>
      </c>
    </row>
    <row r="1285" customFormat="false" ht="15" hidden="false" customHeight="false" outlineLevel="0" collapsed="false">
      <c r="A1285" s="4" t="n">
        <v>40812</v>
      </c>
      <c r="B1285" s="0" t="s">
        <v>499</v>
      </c>
      <c r="C1285" s="0" t="s">
        <v>500</v>
      </c>
      <c r="D1285" s="14" t="n">
        <v>175.73</v>
      </c>
    </row>
    <row r="1286" customFormat="false" ht="15" hidden="false" customHeight="false" outlineLevel="0" collapsed="false">
      <c r="A1286" s="4" t="n">
        <v>40812</v>
      </c>
      <c r="B1286" s="0" t="s">
        <v>501</v>
      </c>
      <c r="C1286" s="0" t="s">
        <v>502</v>
      </c>
      <c r="D1286" s="14" t="n">
        <v>333.65</v>
      </c>
    </row>
    <row r="1287" customFormat="false" ht="15" hidden="false" customHeight="false" outlineLevel="0" collapsed="false">
      <c r="A1287" s="4" t="n">
        <v>40812</v>
      </c>
      <c r="B1287" s="0" t="s">
        <v>503</v>
      </c>
      <c r="C1287" s="0" t="s">
        <v>504</v>
      </c>
      <c r="D1287" s="14" t="n">
        <v>63.25</v>
      </c>
    </row>
    <row r="1288" customFormat="false" ht="15" hidden="false" customHeight="false" outlineLevel="0" collapsed="false">
      <c r="A1288" s="4" t="n">
        <v>40812</v>
      </c>
      <c r="B1288" s="0" t="s">
        <v>505</v>
      </c>
      <c r="C1288" s="0" t="s">
        <v>506</v>
      </c>
      <c r="D1288" s="14" t="n">
        <v>6.65</v>
      </c>
    </row>
    <row r="1289" customFormat="false" ht="15" hidden="false" customHeight="false" outlineLevel="0" collapsed="false">
      <c r="A1289" s="4" t="n">
        <v>40812</v>
      </c>
      <c r="B1289" s="0" t="s">
        <v>507</v>
      </c>
      <c r="C1289" s="0" t="s">
        <v>508</v>
      </c>
      <c r="D1289" s="14" t="n">
        <v>41.5</v>
      </c>
    </row>
    <row r="1290" customFormat="false" ht="15" hidden="false" customHeight="false" outlineLevel="0" collapsed="false">
      <c r="A1290" s="4" t="n">
        <v>40812</v>
      </c>
      <c r="B1290" s="0" t="s">
        <v>511</v>
      </c>
      <c r="C1290" s="0" t="s">
        <v>512</v>
      </c>
      <c r="D1290" s="14" t="n">
        <v>210</v>
      </c>
    </row>
    <row r="1291" customFormat="false" ht="15" hidden="false" customHeight="false" outlineLevel="0" collapsed="false">
      <c r="A1291" s="4" t="n">
        <v>40812</v>
      </c>
      <c r="B1291" s="0" t="s">
        <v>513</v>
      </c>
      <c r="C1291" s="0" t="s">
        <v>514</v>
      </c>
      <c r="D1291" s="14" t="n">
        <v>350</v>
      </c>
    </row>
    <row r="1292" customFormat="false" ht="15" hidden="false" customHeight="false" outlineLevel="0" collapsed="false">
      <c r="A1292" s="4" t="n">
        <v>40812</v>
      </c>
      <c r="B1292" s="0" t="s">
        <v>515</v>
      </c>
      <c r="C1292" s="0" t="s">
        <v>516</v>
      </c>
      <c r="D1292" s="14" t="n">
        <v>92.46</v>
      </c>
    </row>
    <row r="1293" customFormat="false" ht="15" hidden="false" customHeight="false" outlineLevel="0" collapsed="false">
      <c r="A1293" s="4" t="n">
        <v>40812</v>
      </c>
      <c r="B1293" s="0" t="s">
        <v>517</v>
      </c>
      <c r="C1293" s="0" t="s">
        <v>518</v>
      </c>
      <c r="D1293" s="14" t="n">
        <v>442.5</v>
      </c>
    </row>
    <row r="1294" customFormat="false" ht="15" hidden="false" customHeight="false" outlineLevel="0" collapsed="false">
      <c r="A1294" s="4" t="n">
        <v>40812</v>
      </c>
      <c r="B1294" s="0" t="s">
        <v>519</v>
      </c>
      <c r="C1294" s="0" t="s">
        <v>520</v>
      </c>
      <c r="D1294" s="14" t="n">
        <v>107.25</v>
      </c>
    </row>
    <row r="1295" customFormat="false" ht="15" hidden="false" customHeight="false" outlineLevel="0" collapsed="false">
      <c r="A1295" s="4" t="n">
        <v>40812</v>
      </c>
      <c r="B1295" s="0" t="s">
        <v>521</v>
      </c>
      <c r="C1295" s="0" t="s">
        <v>522</v>
      </c>
      <c r="D1295" s="14" t="n">
        <v>161.09</v>
      </c>
    </row>
    <row r="1296" customFormat="false" ht="15" hidden="false" customHeight="false" outlineLevel="0" collapsed="false">
      <c r="A1296" s="4" t="n">
        <v>40812</v>
      </c>
      <c r="B1296" s="0" t="s">
        <v>523</v>
      </c>
      <c r="C1296" s="0" t="s">
        <v>524</v>
      </c>
      <c r="D1296" s="14" t="n">
        <v>217.5</v>
      </c>
    </row>
    <row r="1297" customFormat="false" ht="15" hidden="false" customHeight="false" outlineLevel="0" collapsed="false">
      <c r="A1297" s="4" t="n">
        <v>40812</v>
      </c>
      <c r="B1297" s="0" t="s">
        <v>525</v>
      </c>
      <c r="C1297" s="0" t="s">
        <v>526</v>
      </c>
      <c r="D1297" s="14" t="n">
        <v>239.54</v>
      </c>
    </row>
    <row r="1298" customFormat="false" ht="15" hidden="false" customHeight="false" outlineLevel="0" collapsed="false">
      <c r="A1298" s="4" t="n">
        <v>40812</v>
      </c>
      <c r="B1298" s="0" t="s">
        <v>527</v>
      </c>
      <c r="C1298" s="0" t="s">
        <v>528</v>
      </c>
      <c r="D1298" s="14" t="n">
        <v>79</v>
      </c>
    </row>
    <row r="1299" customFormat="false" ht="15" hidden="false" customHeight="false" outlineLevel="0" collapsed="false">
      <c r="A1299" s="4" t="n">
        <v>40812</v>
      </c>
      <c r="B1299" s="0" t="s">
        <v>529</v>
      </c>
      <c r="C1299" s="0" t="s">
        <v>530</v>
      </c>
      <c r="D1299" s="14" t="n">
        <v>232.64</v>
      </c>
    </row>
    <row r="1300" customFormat="false" ht="15" hidden="false" customHeight="false" outlineLevel="0" collapsed="false">
      <c r="A1300" s="4" t="n">
        <v>40812</v>
      </c>
      <c r="B1300" s="0" t="s">
        <v>531</v>
      </c>
      <c r="C1300" s="0" t="s">
        <v>532</v>
      </c>
      <c r="D1300" s="14" t="n">
        <v>187.5</v>
      </c>
    </row>
    <row r="1301" customFormat="false" ht="15" hidden="false" customHeight="false" outlineLevel="0" collapsed="false">
      <c r="A1301" s="4" t="n">
        <v>40812</v>
      </c>
      <c r="B1301" s="0" t="s">
        <v>533</v>
      </c>
      <c r="C1301" s="0" t="s">
        <v>534</v>
      </c>
      <c r="D1301" s="14" t="n">
        <v>118.49</v>
      </c>
    </row>
    <row r="1302" customFormat="false" ht="15" hidden="false" customHeight="false" outlineLevel="0" collapsed="false">
      <c r="A1302" s="4" t="n">
        <v>40812</v>
      </c>
      <c r="B1302" s="0" t="s">
        <v>535</v>
      </c>
      <c r="C1302" s="0" t="s">
        <v>536</v>
      </c>
      <c r="D1302" s="14" t="n">
        <v>-918.3</v>
      </c>
    </row>
    <row r="1303" customFormat="false" ht="15" hidden="false" customHeight="false" outlineLevel="0" collapsed="false">
      <c r="A1303" s="4" t="n">
        <v>40812</v>
      </c>
      <c r="B1303" s="0" t="s">
        <v>537</v>
      </c>
      <c r="C1303" s="0" t="s">
        <v>538</v>
      </c>
      <c r="D1303" s="14" t="n">
        <v>112.46</v>
      </c>
    </row>
    <row r="1304" customFormat="false" ht="15" hidden="false" customHeight="false" outlineLevel="0" collapsed="false">
      <c r="A1304" s="4" t="n">
        <v>40812</v>
      </c>
      <c r="B1304" s="0" t="s">
        <v>539</v>
      </c>
      <c r="C1304" s="0" t="s">
        <v>540</v>
      </c>
      <c r="D1304" s="14" t="n">
        <v>34.65</v>
      </c>
    </row>
    <row r="1305" customFormat="false" ht="15" hidden="false" customHeight="false" outlineLevel="0" collapsed="false">
      <c r="A1305" s="4" t="n">
        <v>40812</v>
      </c>
      <c r="B1305" s="0" t="s">
        <v>541</v>
      </c>
      <c r="C1305" s="0" t="s">
        <v>542</v>
      </c>
      <c r="D1305" s="14" t="n">
        <v>419.65</v>
      </c>
    </row>
    <row r="1306" customFormat="false" ht="15" hidden="false" customHeight="false" outlineLevel="0" collapsed="false">
      <c r="A1306" s="4" t="n">
        <v>40812</v>
      </c>
      <c r="B1306" s="0" t="s">
        <v>543</v>
      </c>
      <c r="C1306" s="0" t="s">
        <v>544</v>
      </c>
      <c r="D1306" s="14" t="n">
        <v>140.25</v>
      </c>
    </row>
    <row r="1307" customFormat="false" ht="15" hidden="false" customHeight="false" outlineLevel="0" collapsed="false">
      <c r="A1307" s="4" t="n">
        <v>40812</v>
      </c>
      <c r="B1307" s="0" t="s">
        <v>545</v>
      </c>
      <c r="C1307" s="0" t="s">
        <v>546</v>
      </c>
      <c r="D1307" s="14" t="n">
        <v>12.45</v>
      </c>
    </row>
    <row r="1308" customFormat="false" ht="15" hidden="false" customHeight="false" outlineLevel="0" collapsed="false">
      <c r="A1308" s="4" t="n">
        <v>40812</v>
      </c>
      <c r="B1308" s="0" t="s">
        <v>547</v>
      </c>
      <c r="C1308" s="0" t="s">
        <v>548</v>
      </c>
      <c r="D1308" s="14" t="n">
        <v>56.16</v>
      </c>
    </row>
    <row r="1309" customFormat="false" ht="15" hidden="false" customHeight="false" outlineLevel="0" collapsed="false">
      <c r="A1309" s="4" t="n">
        <v>40812</v>
      </c>
      <c r="B1309" s="0" t="s">
        <v>549</v>
      </c>
      <c r="C1309" s="0" t="s">
        <v>550</v>
      </c>
      <c r="D1309" s="14" t="n">
        <v>578.76</v>
      </c>
    </row>
    <row r="1310" customFormat="false" ht="15" hidden="false" customHeight="false" outlineLevel="0" collapsed="false">
      <c r="A1310" s="4" t="n">
        <v>40812</v>
      </c>
      <c r="B1310" s="0" t="s">
        <v>551</v>
      </c>
      <c r="C1310" s="0" t="s">
        <v>552</v>
      </c>
      <c r="D1310" s="14" t="n">
        <v>365.13</v>
      </c>
    </row>
    <row r="1311" customFormat="false" ht="15" hidden="false" customHeight="false" outlineLevel="0" collapsed="false">
      <c r="A1311" s="4" t="n">
        <v>40812</v>
      </c>
      <c r="B1311" s="0" t="s">
        <v>553</v>
      </c>
      <c r="C1311" s="0" t="s">
        <v>554</v>
      </c>
      <c r="D1311" s="14" t="n">
        <v>669.98</v>
      </c>
    </row>
    <row r="1312" customFormat="false" ht="15" hidden="false" customHeight="false" outlineLevel="0" collapsed="false">
      <c r="A1312" s="4" t="n">
        <v>40812</v>
      </c>
      <c r="B1312" s="0" t="s">
        <v>555</v>
      </c>
      <c r="C1312" s="0" t="s">
        <v>556</v>
      </c>
      <c r="D1312" s="14" t="n">
        <v>126.08</v>
      </c>
    </row>
    <row r="1313" customFormat="false" ht="15" hidden="false" customHeight="false" outlineLevel="0" collapsed="false">
      <c r="A1313" s="4" t="n">
        <v>40812</v>
      </c>
      <c r="B1313" s="0" t="s">
        <v>557</v>
      </c>
      <c r="C1313" s="0" t="s">
        <v>558</v>
      </c>
      <c r="D1313" s="14" t="n">
        <v>90.08</v>
      </c>
    </row>
    <row r="1314" customFormat="false" ht="15" hidden="false" customHeight="false" outlineLevel="0" collapsed="false">
      <c r="A1314" s="4" t="n">
        <v>40812</v>
      </c>
      <c r="B1314" s="0" t="s">
        <v>559</v>
      </c>
      <c r="C1314" s="0" t="s">
        <v>560</v>
      </c>
      <c r="D1314" s="14" t="n">
        <v>201.26</v>
      </c>
    </row>
    <row r="1315" customFormat="false" ht="15" hidden="false" customHeight="false" outlineLevel="0" collapsed="false">
      <c r="A1315" s="4" t="n">
        <v>40812</v>
      </c>
      <c r="B1315" s="0" t="s">
        <v>561</v>
      </c>
      <c r="C1315" s="0" t="s">
        <v>562</v>
      </c>
      <c r="D1315" s="14" t="n">
        <v>108.9</v>
      </c>
    </row>
    <row r="1316" customFormat="false" ht="15" hidden="false" customHeight="false" outlineLevel="0" collapsed="false">
      <c r="A1316" s="4" t="n">
        <v>40812</v>
      </c>
      <c r="B1316" s="0" t="s">
        <v>563</v>
      </c>
      <c r="C1316" s="0" t="s">
        <v>564</v>
      </c>
      <c r="D1316" s="14" t="n">
        <v>324</v>
      </c>
    </row>
    <row r="1317" customFormat="false" ht="15" hidden="false" customHeight="false" outlineLevel="0" collapsed="false">
      <c r="A1317" s="4" t="n">
        <v>40812</v>
      </c>
      <c r="B1317" s="0" t="s">
        <v>565</v>
      </c>
      <c r="C1317" s="0" t="s">
        <v>566</v>
      </c>
      <c r="D1317" s="14" t="n">
        <v>326.25</v>
      </c>
    </row>
    <row r="1318" customFormat="false" ht="15" hidden="false" customHeight="false" outlineLevel="0" collapsed="false">
      <c r="A1318" s="4" t="n">
        <v>40812</v>
      </c>
      <c r="B1318" s="0" t="s">
        <v>567</v>
      </c>
      <c r="C1318" s="0" t="s">
        <v>568</v>
      </c>
      <c r="D1318" s="14" t="n">
        <v>533.79</v>
      </c>
    </row>
    <row r="1319" customFormat="false" ht="15" hidden="false" customHeight="false" outlineLevel="0" collapsed="false">
      <c r="A1319" s="4" t="n">
        <v>40812</v>
      </c>
      <c r="B1319" s="0" t="s">
        <v>569</v>
      </c>
      <c r="C1319" s="0" t="s">
        <v>570</v>
      </c>
      <c r="D1319" s="14" t="n">
        <v>622.24</v>
      </c>
    </row>
    <row r="1320" customFormat="false" ht="15" hidden="false" customHeight="false" outlineLevel="0" collapsed="false">
      <c r="A1320" s="4" t="n">
        <v>40812</v>
      </c>
      <c r="B1320" s="0" t="s">
        <v>571</v>
      </c>
      <c r="C1320" s="0" t="s">
        <v>572</v>
      </c>
      <c r="D1320" s="14" t="n">
        <v>588.82</v>
      </c>
    </row>
    <row r="1321" customFormat="false" ht="15" hidden="false" customHeight="false" outlineLevel="0" collapsed="false">
      <c r="A1321" s="4" t="n">
        <v>40812</v>
      </c>
      <c r="B1321" s="0" t="s">
        <v>573</v>
      </c>
      <c r="C1321" s="0" t="s">
        <v>574</v>
      </c>
      <c r="D1321" s="14" t="n">
        <v>441.18</v>
      </c>
    </row>
    <row r="1322" customFormat="false" ht="15" hidden="false" customHeight="false" outlineLevel="0" collapsed="false">
      <c r="A1322" s="4" t="n">
        <v>40812</v>
      </c>
      <c r="B1322" s="0" t="s">
        <v>575</v>
      </c>
      <c r="C1322" s="0" t="s">
        <v>576</v>
      </c>
      <c r="D1322" s="14" t="n">
        <v>1132.02</v>
      </c>
    </row>
    <row r="1323" customFormat="false" ht="15" hidden="false" customHeight="false" outlineLevel="0" collapsed="false">
      <c r="A1323" s="4" t="n">
        <v>40812</v>
      </c>
      <c r="B1323" s="0" t="s">
        <v>577</v>
      </c>
      <c r="C1323" s="0" t="s">
        <v>578</v>
      </c>
      <c r="D1323" s="14" t="n">
        <v>299.6</v>
      </c>
    </row>
    <row r="1324" customFormat="false" ht="15" hidden="false" customHeight="false" outlineLevel="0" collapsed="false">
      <c r="A1324" s="4" t="n">
        <v>40812</v>
      </c>
      <c r="B1324" s="0" t="s">
        <v>579</v>
      </c>
      <c r="C1324" s="0" t="s">
        <v>580</v>
      </c>
      <c r="D1324" s="14" t="n">
        <v>152.63</v>
      </c>
    </row>
    <row r="1325" customFormat="false" ht="15" hidden="false" customHeight="false" outlineLevel="0" collapsed="false">
      <c r="A1325" s="4" t="n">
        <v>40812</v>
      </c>
      <c r="B1325" s="0" t="s">
        <v>581</v>
      </c>
      <c r="C1325" s="0" t="s">
        <v>582</v>
      </c>
      <c r="D1325" s="14" t="n">
        <v>382.82</v>
      </c>
    </row>
    <row r="1326" customFormat="false" ht="15" hidden="false" customHeight="false" outlineLevel="0" collapsed="false">
      <c r="A1326" s="4" t="n">
        <v>40812</v>
      </c>
      <c r="B1326" s="0" t="s">
        <v>583</v>
      </c>
      <c r="C1326" s="0" t="s">
        <v>584</v>
      </c>
      <c r="D1326" s="14" t="n">
        <v>151.84</v>
      </c>
    </row>
    <row r="1327" customFormat="false" ht="15" hidden="false" customHeight="false" outlineLevel="0" collapsed="false">
      <c r="A1327" s="4" t="n">
        <v>40812</v>
      </c>
      <c r="B1327" s="0" t="s">
        <v>585</v>
      </c>
      <c r="C1327" s="0" t="s">
        <v>586</v>
      </c>
      <c r="D1327" s="14" t="n">
        <v>307.46</v>
      </c>
    </row>
    <row r="1328" customFormat="false" ht="15" hidden="false" customHeight="false" outlineLevel="0" collapsed="false">
      <c r="A1328" s="4" t="n">
        <v>40812</v>
      </c>
      <c r="B1328" s="0" t="s">
        <v>587</v>
      </c>
      <c r="C1328" s="0" t="s">
        <v>588</v>
      </c>
      <c r="D1328" s="14" t="n">
        <v>193.65</v>
      </c>
    </row>
    <row r="1329" customFormat="false" ht="15" hidden="false" customHeight="false" outlineLevel="0" collapsed="false">
      <c r="A1329" s="4" t="n">
        <v>40812</v>
      </c>
      <c r="B1329" s="0" t="s">
        <v>589</v>
      </c>
      <c r="C1329" s="0" t="s">
        <v>590</v>
      </c>
      <c r="D1329" s="14" t="n">
        <v>215.79</v>
      </c>
    </row>
    <row r="1330" customFormat="false" ht="15" hidden="false" customHeight="false" outlineLevel="0" collapsed="false">
      <c r="A1330" s="4" t="n">
        <v>40812</v>
      </c>
      <c r="B1330" s="0" t="s">
        <v>591</v>
      </c>
      <c r="C1330" s="0" t="s">
        <v>592</v>
      </c>
      <c r="D1330" s="14" t="n">
        <v>348.58</v>
      </c>
    </row>
    <row r="1331" customFormat="false" ht="15" hidden="false" customHeight="false" outlineLevel="0" collapsed="false">
      <c r="A1331" s="4" t="n">
        <v>40812</v>
      </c>
      <c r="B1331" s="0" t="s">
        <v>593</v>
      </c>
      <c r="C1331" s="0" t="s">
        <v>594</v>
      </c>
      <c r="D1331" s="14" t="n">
        <v>319.47</v>
      </c>
    </row>
    <row r="1332" customFormat="false" ht="15" hidden="false" customHeight="false" outlineLevel="0" collapsed="false">
      <c r="A1332" s="4" t="n">
        <v>40812</v>
      </c>
      <c r="B1332" s="0" t="s">
        <v>595</v>
      </c>
      <c r="C1332" s="0" t="s">
        <v>596</v>
      </c>
      <c r="D1332" s="14" t="n">
        <v>904.04</v>
      </c>
    </row>
    <row r="1333" customFormat="false" ht="15" hidden="false" customHeight="false" outlineLevel="0" collapsed="false">
      <c r="A1333" s="4" t="n">
        <v>40812</v>
      </c>
      <c r="B1333" s="0" t="s">
        <v>597</v>
      </c>
      <c r="C1333" s="0" t="s">
        <v>598</v>
      </c>
      <c r="D1333" s="14" t="n">
        <v>219.66</v>
      </c>
    </row>
    <row r="1334" customFormat="false" ht="15" hidden="false" customHeight="false" outlineLevel="0" collapsed="false">
      <c r="A1334" s="4" t="n">
        <v>40812</v>
      </c>
      <c r="B1334" s="0" t="s">
        <v>599</v>
      </c>
      <c r="C1334" s="0" t="s">
        <v>600</v>
      </c>
      <c r="D1334" s="14" t="n">
        <v>199.2</v>
      </c>
    </row>
    <row r="1335" customFormat="false" ht="15" hidden="false" customHeight="false" outlineLevel="0" collapsed="false">
      <c r="A1335" s="4" t="n">
        <v>40812</v>
      </c>
      <c r="B1335" s="0" t="s">
        <v>601</v>
      </c>
      <c r="C1335" s="0" t="s">
        <v>602</v>
      </c>
      <c r="D1335" s="14" t="n">
        <v>958.45</v>
      </c>
    </row>
    <row r="1336" customFormat="false" ht="15" hidden="false" customHeight="false" outlineLevel="0" collapsed="false">
      <c r="A1336" s="4" t="n">
        <v>40812</v>
      </c>
      <c r="B1336" s="0" t="s">
        <v>603</v>
      </c>
      <c r="C1336" s="0" t="s">
        <v>604</v>
      </c>
      <c r="D1336" s="14" t="n">
        <v>4514.88</v>
      </c>
    </row>
    <row r="1337" customFormat="false" ht="15" hidden="false" customHeight="false" outlineLevel="0" collapsed="false">
      <c r="A1337" s="4" t="n">
        <v>40812</v>
      </c>
      <c r="B1337" s="0" t="s">
        <v>605</v>
      </c>
      <c r="C1337" s="0" t="s">
        <v>606</v>
      </c>
      <c r="D1337" s="14" t="n">
        <v>21.25</v>
      </c>
    </row>
    <row r="1338" customFormat="false" ht="15" hidden="false" customHeight="false" outlineLevel="0" collapsed="false">
      <c r="A1338" s="4" t="n">
        <v>40812</v>
      </c>
      <c r="B1338" s="0" t="s">
        <v>607</v>
      </c>
      <c r="C1338" s="0" t="s">
        <v>608</v>
      </c>
      <c r="D1338" s="14" t="n">
        <v>-12.75</v>
      </c>
    </row>
    <row r="1339" customFormat="false" ht="15" hidden="false" customHeight="false" outlineLevel="0" collapsed="false">
      <c r="A1339" s="4" t="n">
        <v>40812</v>
      </c>
      <c r="B1339" s="0" t="s">
        <v>609</v>
      </c>
      <c r="C1339" s="0" t="s">
        <v>610</v>
      </c>
      <c r="D1339" s="14" t="n">
        <v>11.05</v>
      </c>
    </row>
    <row r="1340" customFormat="false" ht="15" hidden="false" customHeight="false" outlineLevel="0" collapsed="false">
      <c r="A1340" s="4" t="n">
        <v>40812</v>
      </c>
      <c r="B1340" s="0" t="s">
        <v>611</v>
      </c>
      <c r="C1340" s="0" t="s">
        <v>612</v>
      </c>
      <c r="D1340" s="14" t="n">
        <v>346.51</v>
      </c>
    </row>
    <row r="1341" customFormat="false" ht="15" hidden="false" customHeight="false" outlineLevel="0" collapsed="false">
      <c r="A1341" s="4" t="n">
        <v>40812</v>
      </c>
      <c r="B1341" s="0" t="s">
        <v>615</v>
      </c>
      <c r="C1341" s="0" t="s">
        <v>616</v>
      </c>
      <c r="D1341" s="14" t="n">
        <v>1412.71</v>
      </c>
    </row>
    <row r="1342" customFormat="false" ht="15" hidden="false" customHeight="false" outlineLevel="0" collapsed="false">
      <c r="A1342" s="4" t="n">
        <v>40812</v>
      </c>
      <c r="B1342" s="0" t="s">
        <v>617</v>
      </c>
      <c r="C1342" s="0" t="s">
        <v>618</v>
      </c>
      <c r="D1342" s="14" t="n">
        <v>155.07</v>
      </c>
    </row>
    <row r="1343" customFormat="false" ht="15" hidden="false" customHeight="false" outlineLevel="0" collapsed="false">
      <c r="A1343" s="4" t="n">
        <v>40812</v>
      </c>
      <c r="B1343" s="0" t="s">
        <v>619</v>
      </c>
      <c r="C1343" s="0" t="s">
        <v>620</v>
      </c>
      <c r="D1343" s="14" t="n">
        <v>422.83</v>
      </c>
    </row>
    <row r="1344" customFormat="false" ht="15" hidden="false" customHeight="false" outlineLevel="0" collapsed="false">
      <c r="A1344" s="4" t="n">
        <v>40812</v>
      </c>
      <c r="B1344" s="0" t="s">
        <v>621</v>
      </c>
      <c r="C1344" s="0" t="s">
        <v>622</v>
      </c>
      <c r="D1344" s="14" t="n">
        <v>77.2</v>
      </c>
    </row>
    <row r="1345" customFormat="false" ht="15" hidden="false" customHeight="false" outlineLevel="0" collapsed="false">
      <c r="A1345" s="4" t="n">
        <v>40812</v>
      </c>
      <c r="B1345" s="0" t="s">
        <v>623</v>
      </c>
      <c r="C1345" s="0" t="s">
        <v>624</v>
      </c>
      <c r="D1345" s="14" t="n">
        <v>60.48</v>
      </c>
    </row>
    <row r="1346" customFormat="false" ht="15" hidden="false" customHeight="false" outlineLevel="0" collapsed="false">
      <c r="A1346" s="4" t="n">
        <v>40812</v>
      </c>
      <c r="B1346" s="0" t="s">
        <v>625</v>
      </c>
      <c r="C1346" s="0" t="s">
        <v>626</v>
      </c>
      <c r="D1346" s="14" t="n">
        <v>325</v>
      </c>
    </row>
    <row r="1347" customFormat="false" ht="15" hidden="false" customHeight="false" outlineLevel="0" collapsed="false">
      <c r="A1347" s="4" t="n">
        <v>40812</v>
      </c>
      <c r="B1347" s="0" t="s">
        <v>627</v>
      </c>
      <c r="C1347" s="0" t="s">
        <v>628</v>
      </c>
      <c r="D1347" s="14" t="n">
        <v>286.35</v>
      </c>
    </row>
    <row r="1348" customFormat="false" ht="15" hidden="false" customHeight="false" outlineLevel="0" collapsed="false">
      <c r="A1348" s="4" t="n">
        <v>40812</v>
      </c>
      <c r="B1348" s="0" t="s">
        <v>629</v>
      </c>
      <c r="C1348" s="0" t="s">
        <v>630</v>
      </c>
      <c r="D1348" s="14" t="n">
        <v>522.42</v>
      </c>
    </row>
    <row r="1349" customFormat="false" ht="15" hidden="false" customHeight="false" outlineLevel="0" collapsed="false">
      <c r="A1349" s="4" t="n">
        <v>40812</v>
      </c>
      <c r="B1349" s="0" t="s">
        <v>631</v>
      </c>
      <c r="C1349" s="0" t="s">
        <v>632</v>
      </c>
      <c r="D1349" s="14" t="n">
        <v>164.34</v>
      </c>
    </row>
    <row r="1350" customFormat="false" ht="15" hidden="false" customHeight="false" outlineLevel="0" collapsed="false">
      <c r="A1350" s="4" t="n">
        <v>40812</v>
      </c>
      <c r="B1350" s="0" t="s">
        <v>633</v>
      </c>
      <c r="C1350" s="0" t="s">
        <v>634</v>
      </c>
      <c r="D1350" s="14" t="n">
        <v>311.25</v>
      </c>
    </row>
    <row r="1351" customFormat="false" ht="15" hidden="false" customHeight="false" outlineLevel="0" collapsed="false">
      <c r="A1351" s="4" t="n">
        <v>40812</v>
      </c>
      <c r="B1351" s="0" t="s">
        <v>635</v>
      </c>
      <c r="C1351" s="0" t="s">
        <v>636</v>
      </c>
      <c r="D1351" s="14" t="n">
        <v>414.3</v>
      </c>
    </row>
    <row r="1352" customFormat="false" ht="15" hidden="false" customHeight="false" outlineLevel="0" collapsed="false">
      <c r="A1352" s="4" t="n">
        <v>40812</v>
      </c>
      <c r="B1352" s="0" t="s">
        <v>637</v>
      </c>
      <c r="C1352" s="0" t="s">
        <v>638</v>
      </c>
      <c r="D1352" s="14" t="n">
        <v>344.85</v>
      </c>
    </row>
    <row r="1353" customFormat="false" ht="15" hidden="false" customHeight="false" outlineLevel="0" collapsed="false">
      <c r="A1353" s="4" t="n">
        <v>40812</v>
      </c>
      <c r="B1353" s="0" t="s">
        <v>639</v>
      </c>
      <c r="C1353" s="0" t="s">
        <v>640</v>
      </c>
      <c r="D1353" s="14" t="n">
        <v>389.4</v>
      </c>
    </row>
    <row r="1354" customFormat="false" ht="15" hidden="false" customHeight="false" outlineLevel="0" collapsed="false">
      <c r="A1354" s="4" t="n">
        <v>40812</v>
      </c>
      <c r="B1354" s="0" t="s">
        <v>641</v>
      </c>
      <c r="C1354" s="0" t="s">
        <v>642</v>
      </c>
      <c r="D1354" s="14" t="n">
        <v>626.76</v>
      </c>
    </row>
    <row r="1355" customFormat="false" ht="15" hidden="false" customHeight="false" outlineLevel="0" collapsed="false">
      <c r="A1355" s="4" t="n">
        <v>40812</v>
      </c>
      <c r="B1355" s="0" t="s">
        <v>643</v>
      </c>
      <c r="C1355" s="0" t="s">
        <v>644</v>
      </c>
      <c r="D1355" s="14" t="n">
        <v>110.53</v>
      </c>
    </row>
    <row r="1356" customFormat="false" ht="15" hidden="false" customHeight="false" outlineLevel="0" collapsed="false">
      <c r="A1356" s="4" t="n">
        <v>40812</v>
      </c>
      <c r="B1356" s="0" t="s">
        <v>645</v>
      </c>
      <c r="C1356" s="0" t="s">
        <v>646</v>
      </c>
      <c r="D1356" s="14" t="n">
        <v>195.5</v>
      </c>
    </row>
    <row r="1357" customFormat="false" ht="15" hidden="false" customHeight="false" outlineLevel="0" collapsed="false">
      <c r="A1357" s="4" t="n">
        <v>40812</v>
      </c>
      <c r="B1357" s="0" t="s">
        <v>647</v>
      </c>
      <c r="C1357" s="0" t="s">
        <v>648</v>
      </c>
      <c r="D1357" s="14" t="n">
        <v>1017.96</v>
      </c>
    </row>
    <row r="1358" customFormat="false" ht="15" hidden="false" customHeight="false" outlineLevel="0" collapsed="false">
      <c r="A1358" s="4" t="n">
        <v>40812</v>
      </c>
      <c r="B1358" s="0" t="s">
        <v>649</v>
      </c>
      <c r="C1358" s="0" t="s">
        <v>650</v>
      </c>
      <c r="D1358" s="14" t="n">
        <v>1059.17</v>
      </c>
    </row>
    <row r="1359" customFormat="false" ht="15" hidden="false" customHeight="false" outlineLevel="0" collapsed="false">
      <c r="A1359" s="4" t="n">
        <v>40812</v>
      </c>
      <c r="B1359" s="0" t="s">
        <v>651</v>
      </c>
      <c r="C1359" s="0" t="s">
        <v>652</v>
      </c>
      <c r="D1359" s="14" t="n">
        <v>273.63</v>
      </c>
    </row>
    <row r="1360" customFormat="false" ht="15" hidden="false" customHeight="false" outlineLevel="0" collapsed="false">
      <c r="A1360" s="4" t="n">
        <v>40812</v>
      </c>
      <c r="B1360" s="0" t="s">
        <v>653</v>
      </c>
      <c r="C1360" s="0" t="s">
        <v>654</v>
      </c>
      <c r="D1360" s="14" t="n">
        <v>193.55</v>
      </c>
    </row>
    <row r="1361" customFormat="false" ht="15" hidden="false" customHeight="false" outlineLevel="0" collapsed="false">
      <c r="A1361" s="4" t="n">
        <v>40812</v>
      </c>
      <c r="B1361" s="0" t="s">
        <v>655</v>
      </c>
      <c r="C1361" s="0" t="s">
        <v>656</v>
      </c>
      <c r="D1361" s="14" t="n">
        <v>189.09</v>
      </c>
    </row>
    <row r="1362" customFormat="false" ht="15" hidden="false" customHeight="false" outlineLevel="0" collapsed="false">
      <c r="A1362" s="4" t="n">
        <v>40812</v>
      </c>
      <c r="B1362" s="0" t="s">
        <v>657</v>
      </c>
      <c r="C1362" s="0" t="s">
        <v>658</v>
      </c>
      <c r="D1362" s="14" t="n">
        <v>208.98</v>
      </c>
    </row>
    <row r="1363" customFormat="false" ht="15" hidden="false" customHeight="false" outlineLevel="0" collapsed="false">
      <c r="A1363" s="4" t="n">
        <v>40812</v>
      </c>
      <c r="B1363" s="0" t="s">
        <v>659</v>
      </c>
      <c r="C1363" s="0" t="s">
        <v>660</v>
      </c>
      <c r="D1363" s="14" t="n">
        <v>1606.3</v>
      </c>
    </row>
    <row r="1364" customFormat="false" ht="15" hidden="false" customHeight="false" outlineLevel="0" collapsed="false">
      <c r="A1364" s="4" t="n">
        <v>40812</v>
      </c>
      <c r="B1364" s="0" t="s">
        <v>661</v>
      </c>
      <c r="C1364" s="0" t="s">
        <v>662</v>
      </c>
      <c r="D1364" s="14" t="n">
        <v>600.95</v>
      </c>
    </row>
    <row r="1365" customFormat="false" ht="15" hidden="false" customHeight="false" outlineLevel="0" collapsed="false">
      <c r="A1365" s="4" t="n">
        <v>40812</v>
      </c>
      <c r="B1365" s="0" t="s">
        <v>665</v>
      </c>
      <c r="C1365" s="0" t="s">
        <v>666</v>
      </c>
      <c r="D1365" s="14" t="n">
        <v>178.44</v>
      </c>
    </row>
    <row r="1366" customFormat="false" ht="15" hidden="false" customHeight="false" outlineLevel="0" collapsed="false">
      <c r="A1366" s="4" t="n">
        <v>40812</v>
      </c>
      <c r="B1366" s="0" t="s">
        <v>667</v>
      </c>
      <c r="C1366" s="0" t="s">
        <v>668</v>
      </c>
      <c r="D1366" s="14" t="n">
        <v>257.28</v>
      </c>
    </row>
    <row r="1367" customFormat="false" ht="15" hidden="false" customHeight="false" outlineLevel="0" collapsed="false">
      <c r="A1367" s="4" t="n">
        <v>40812</v>
      </c>
      <c r="B1367" s="0" t="s">
        <v>669</v>
      </c>
      <c r="C1367" s="0" t="s">
        <v>670</v>
      </c>
      <c r="D1367" s="14" t="n">
        <v>128.64</v>
      </c>
    </row>
    <row r="1368" customFormat="false" ht="15" hidden="false" customHeight="false" outlineLevel="0" collapsed="false">
      <c r="A1368" s="4" t="n">
        <v>40812</v>
      </c>
      <c r="B1368" s="0" t="s">
        <v>671</v>
      </c>
      <c r="C1368" s="0" t="s">
        <v>672</v>
      </c>
      <c r="D1368" s="14" t="n">
        <v>368.21</v>
      </c>
    </row>
    <row r="1369" customFormat="false" ht="15" hidden="false" customHeight="false" outlineLevel="0" collapsed="false">
      <c r="A1369" s="4" t="n">
        <v>40812</v>
      </c>
      <c r="B1369" s="0" t="s">
        <v>673</v>
      </c>
      <c r="C1369" s="0" t="s">
        <v>674</v>
      </c>
      <c r="D1369" s="14" t="n">
        <v>162.5</v>
      </c>
    </row>
    <row r="1370" customFormat="false" ht="15" hidden="false" customHeight="false" outlineLevel="0" collapsed="false">
      <c r="A1370" s="4" t="n">
        <v>40812</v>
      </c>
      <c r="B1370" s="0" t="s">
        <v>675</v>
      </c>
      <c r="C1370" s="0" t="s">
        <v>676</v>
      </c>
      <c r="D1370" s="14" t="n">
        <v>106.25</v>
      </c>
    </row>
    <row r="1371" customFormat="false" ht="15" hidden="false" customHeight="false" outlineLevel="0" collapsed="false">
      <c r="A1371" s="4" t="n">
        <v>40812</v>
      </c>
      <c r="B1371" s="0" t="s">
        <v>677</v>
      </c>
      <c r="C1371" s="0" t="s">
        <v>678</v>
      </c>
      <c r="D1371" s="14" t="n">
        <v>397.78</v>
      </c>
    </row>
    <row r="1372" customFormat="false" ht="15" hidden="false" customHeight="false" outlineLevel="0" collapsed="false">
      <c r="A1372" s="4" t="n">
        <v>40812</v>
      </c>
      <c r="B1372" s="0" t="s">
        <v>679</v>
      </c>
      <c r="C1372" s="0" t="s">
        <v>680</v>
      </c>
      <c r="D1372" s="14" t="n">
        <v>143.71</v>
      </c>
    </row>
    <row r="1373" customFormat="false" ht="15" hidden="false" customHeight="false" outlineLevel="0" collapsed="false">
      <c r="A1373" s="4" t="n">
        <v>40812</v>
      </c>
      <c r="B1373" s="0" t="s">
        <v>681</v>
      </c>
      <c r="C1373" s="0" t="s">
        <v>682</v>
      </c>
      <c r="D1373" s="14" t="n">
        <v>150.79</v>
      </c>
    </row>
    <row r="1374" customFormat="false" ht="15" hidden="false" customHeight="false" outlineLevel="0" collapsed="false">
      <c r="A1374" s="4" t="n">
        <v>40812</v>
      </c>
      <c r="B1374" s="0" t="s">
        <v>683</v>
      </c>
      <c r="C1374" s="0" t="s">
        <v>684</v>
      </c>
      <c r="D1374" s="14" t="n">
        <v>370.62</v>
      </c>
    </row>
    <row r="1375" customFormat="false" ht="15" hidden="false" customHeight="false" outlineLevel="0" collapsed="false">
      <c r="A1375" s="4" t="n">
        <v>40812</v>
      </c>
      <c r="B1375" s="0" t="s">
        <v>685</v>
      </c>
      <c r="C1375" s="0" t="s">
        <v>686</v>
      </c>
      <c r="D1375" s="14" t="n">
        <v>89.92</v>
      </c>
    </row>
    <row r="1376" customFormat="false" ht="15" hidden="false" customHeight="false" outlineLevel="0" collapsed="false">
      <c r="A1376" s="4" t="n">
        <v>40812</v>
      </c>
      <c r="B1376" s="0" t="s">
        <v>687</v>
      </c>
      <c r="C1376" s="0" t="s">
        <v>688</v>
      </c>
      <c r="D1376" s="14" t="n">
        <v>99.92</v>
      </c>
    </row>
    <row r="1377" customFormat="false" ht="15" hidden="false" customHeight="false" outlineLevel="0" collapsed="false">
      <c r="A1377" s="4" t="n">
        <v>40812</v>
      </c>
      <c r="B1377" s="0" t="s">
        <v>689</v>
      </c>
      <c r="C1377" s="0" t="s">
        <v>690</v>
      </c>
      <c r="D1377" s="14" t="n">
        <v>96.17</v>
      </c>
    </row>
    <row r="1378" customFormat="false" ht="15" hidden="false" customHeight="false" outlineLevel="0" collapsed="false">
      <c r="A1378" s="4" t="n">
        <v>40812</v>
      </c>
      <c r="B1378" s="0" t="s">
        <v>691</v>
      </c>
      <c r="C1378" s="0" t="s">
        <v>692</v>
      </c>
      <c r="D1378" s="14" t="n">
        <v>319.2</v>
      </c>
    </row>
    <row r="1379" customFormat="false" ht="15" hidden="false" customHeight="false" outlineLevel="0" collapsed="false">
      <c r="A1379" s="4" t="n">
        <v>40812</v>
      </c>
      <c r="B1379" s="0" t="s">
        <v>703</v>
      </c>
      <c r="C1379" s="0" t="s">
        <v>704</v>
      </c>
      <c r="D1379" s="14" t="n">
        <v>411.2</v>
      </c>
    </row>
    <row r="1380" customFormat="false" ht="15" hidden="false" customHeight="false" outlineLevel="0" collapsed="false">
      <c r="A1380" s="4" t="n">
        <v>40812</v>
      </c>
      <c r="B1380" s="0" t="s">
        <v>705</v>
      </c>
      <c r="C1380" s="0" t="s">
        <v>706</v>
      </c>
      <c r="D1380" s="14" t="n">
        <v>83.3</v>
      </c>
    </row>
    <row r="1381" customFormat="false" ht="15" hidden="false" customHeight="false" outlineLevel="0" collapsed="false">
      <c r="A1381" s="4" t="n">
        <v>40812</v>
      </c>
      <c r="B1381" s="0" t="s">
        <v>711</v>
      </c>
      <c r="C1381" s="0" t="s">
        <v>712</v>
      </c>
      <c r="D1381" s="14" t="n">
        <v>596.5</v>
      </c>
    </row>
    <row r="1382" customFormat="false" ht="15" hidden="false" customHeight="false" outlineLevel="0" collapsed="false">
      <c r="A1382" s="4" t="n">
        <v>40812</v>
      </c>
      <c r="B1382" s="0" t="s">
        <v>713</v>
      </c>
      <c r="C1382" s="0" t="s">
        <v>714</v>
      </c>
      <c r="D1382" s="14" t="n">
        <v>208.75</v>
      </c>
    </row>
    <row r="1383" customFormat="false" ht="15" hidden="false" customHeight="false" outlineLevel="0" collapsed="false">
      <c r="A1383" s="4" t="n">
        <v>40812</v>
      </c>
      <c r="B1383" s="0" t="s">
        <v>715</v>
      </c>
      <c r="C1383" s="0" t="s">
        <v>716</v>
      </c>
      <c r="D1383" s="14" t="n">
        <v>31.48</v>
      </c>
    </row>
    <row r="1384" customFormat="false" ht="15" hidden="false" customHeight="false" outlineLevel="0" collapsed="false">
      <c r="A1384" s="4" t="n">
        <v>40812</v>
      </c>
      <c r="B1384" s="0" t="s">
        <v>719</v>
      </c>
      <c r="C1384" s="0" t="s">
        <v>720</v>
      </c>
      <c r="D1384" s="14" t="n">
        <v>3.75</v>
      </c>
    </row>
    <row r="1385" customFormat="false" ht="15" hidden="false" customHeight="false" outlineLevel="0" collapsed="false">
      <c r="A1385" s="4" t="n">
        <v>40812</v>
      </c>
      <c r="B1385" s="0" t="s">
        <v>721</v>
      </c>
      <c r="C1385" s="0" t="s">
        <v>722</v>
      </c>
      <c r="D1385" s="14" t="n">
        <v>7.5</v>
      </c>
    </row>
    <row r="1386" customFormat="false" ht="15" hidden="false" customHeight="false" outlineLevel="0" collapsed="false">
      <c r="A1386" s="4" t="n">
        <v>40812</v>
      </c>
      <c r="B1386" s="0" t="s">
        <v>735</v>
      </c>
      <c r="C1386" s="0" t="s">
        <v>736</v>
      </c>
      <c r="D1386" s="14" t="n">
        <v>4.95</v>
      </c>
    </row>
    <row r="1387" customFormat="false" ht="15" hidden="false" customHeight="false" outlineLevel="0" collapsed="false">
      <c r="A1387" s="4" t="n">
        <v>40812</v>
      </c>
      <c r="B1387" s="0" t="s">
        <v>739</v>
      </c>
      <c r="C1387" s="0" t="s">
        <v>740</v>
      </c>
      <c r="D1387" s="14" t="n">
        <v>17.85</v>
      </c>
    </row>
    <row r="1388" customFormat="false" ht="15" hidden="false" customHeight="false" outlineLevel="0" collapsed="false">
      <c r="A1388" s="4" t="n">
        <v>40812</v>
      </c>
      <c r="B1388" s="0" t="s">
        <v>741</v>
      </c>
      <c r="C1388" s="0" t="s">
        <v>742</v>
      </c>
      <c r="D1388" s="14" t="n">
        <v>23.8</v>
      </c>
    </row>
    <row r="1389" customFormat="false" ht="15" hidden="false" customHeight="false" outlineLevel="0" collapsed="false">
      <c r="A1389" s="4" t="n">
        <v>40812</v>
      </c>
      <c r="B1389" s="0" t="s">
        <v>747</v>
      </c>
      <c r="C1389" s="0" t="s">
        <v>748</v>
      </c>
      <c r="D1389" s="14" t="n">
        <v>11.9</v>
      </c>
    </row>
    <row r="1390" customFormat="false" ht="15" hidden="false" customHeight="false" outlineLevel="0" collapsed="false">
      <c r="A1390" s="4" t="n">
        <v>40812</v>
      </c>
      <c r="B1390" s="0" t="s">
        <v>751</v>
      </c>
      <c r="C1390" s="0" t="s">
        <v>752</v>
      </c>
      <c r="D1390" s="14" t="n">
        <v>16.5</v>
      </c>
    </row>
    <row r="1391" customFormat="false" ht="15" hidden="false" customHeight="false" outlineLevel="0" collapsed="false">
      <c r="A1391" s="4" t="n">
        <v>40812</v>
      </c>
      <c r="B1391" s="0" t="s">
        <v>787</v>
      </c>
      <c r="C1391" s="0" t="s">
        <v>788</v>
      </c>
      <c r="D1391" s="14" t="n">
        <v>318.28</v>
      </c>
    </row>
    <row r="1392" customFormat="false" ht="15" hidden="false" customHeight="false" outlineLevel="0" collapsed="false">
      <c r="A1392" s="4" t="n">
        <v>40812</v>
      </c>
      <c r="B1392" s="0" t="s">
        <v>789</v>
      </c>
      <c r="C1392" s="0" t="s">
        <v>790</v>
      </c>
      <c r="D1392" s="14" t="n">
        <v>856.36</v>
      </c>
    </row>
    <row r="1393" customFormat="false" ht="15" hidden="false" customHeight="false" outlineLevel="0" collapsed="false">
      <c r="A1393" s="4" t="n">
        <v>40812</v>
      </c>
      <c r="B1393" s="0" t="s">
        <v>791</v>
      </c>
      <c r="C1393" s="0" t="s">
        <v>792</v>
      </c>
      <c r="D1393" s="14" t="n">
        <v>63.63</v>
      </c>
    </row>
    <row r="1394" customFormat="false" ht="15" hidden="false" customHeight="false" outlineLevel="0" collapsed="false">
      <c r="A1394" s="4" t="n">
        <v>40812</v>
      </c>
      <c r="B1394" s="0" t="s">
        <v>793</v>
      </c>
      <c r="C1394" s="0" t="s">
        <v>794</v>
      </c>
      <c r="D1394" s="14" t="n">
        <v>127.13</v>
      </c>
    </row>
    <row r="1395" customFormat="false" ht="15" hidden="false" customHeight="false" outlineLevel="0" collapsed="false">
      <c r="A1395" s="4" t="n">
        <v>40812</v>
      </c>
      <c r="B1395" s="0" t="s">
        <v>795</v>
      </c>
      <c r="C1395" s="0" t="s">
        <v>796</v>
      </c>
      <c r="D1395" s="14" t="n">
        <v>33</v>
      </c>
    </row>
    <row r="1396" customFormat="false" ht="15" hidden="false" customHeight="false" outlineLevel="0" collapsed="false">
      <c r="A1396" s="4" t="n">
        <v>40812</v>
      </c>
      <c r="B1396" s="0" t="s">
        <v>797</v>
      </c>
      <c r="C1396" s="0" t="s">
        <v>798</v>
      </c>
      <c r="D1396" s="14" t="n">
        <v>1353.2</v>
      </c>
    </row>
    <row r="1397" customFormat="false" ht="15" hidden="false" customHeight="false" outlineLevel="0" collapsed="false">
      <c r="A1397" s="4" t="n">
        <v>40812</v>
      </c>
      <c r="B1397" s="0" t="s">
        <v>799</v>
      </c>
      <c r="C1397" s="0" t="s">
        <v>800</v>
      </c>
      <c r="D1397" s="14" t="n">
        <v>24.75</v>
      </c>
    </row>
    <row r="1398" customFormat="false" ht="15" hidden="false" customHeight="false" outlineLevel="0" collapsed="false">
      <c r="A1398" s="4" t="n">
        <v>40812</v>
      </c>
      <c r="B1398" s="0" t="s">
        <v>801</v>
      </c>
      <c r="C1398" s="0" t="s">
        <v>802</v>
      </c>
      <c r="D1398" s="14" t="n">
        <v>929.3</v>
      </c>
    </row>
    <row r="1399" customFormat="false" ht="15" hidden="false" customHeight="false" outlineLevel="0" collapsed="false">
      <c r="A1399" s="4" t="n">
        <v>40812</v>
      </c>
      <c r="B1399" s="0" t="s">
        <v>803</v>
      </c>
      <c r="C1399" s="0" t="s">
        <v>804</v>
      </c>
      <c r="D1399" s="14" t="n">
        <v>397.76</v>
      </c>
    </row>
    <row r="1400" customFormat="false" ht="15" hidden="false" customHeight="false" outlineLevel="0" collapsed="false">
      <c r="A1400" s="4" t="n">
        <v>40812</v>
      </c>
      <c r="B1400" s="0" t="s">
        <v>805</v>
      </c>
      <c r="C1400" s="0" t="s">
        <v>806</v>
      </c>
      <c r="D1400" s="14" t="n">
        <v>1115</v>
      </c>
    </row>
    <row r="1401" customFormat="false" ht="15" hidden="false" customHeight="false" outlineLevel="0" collapsed="false">
      <c r="A1401" s="4" t="n">
        <v>40812</v>
      </c>
      <c r="B1401" s="0" t="s">
        <v>807</v>
      </c>
      <c r="C1401" s="0" t="s">
        <v>808</v>
      </c>
      <c r="D1401" s="14" t="n">
        <v>73.05</v>
      </c>
    </row>
    <row r="1402" customFormat="false" ht="15" hidden="false" customHeight="false" outlineLevel="0" collapsed="false">
      <c r="A1402" s="4" t="n">
        <v>40812</v>
      </c>
      <c r="B1402" s="0" t="s">
        <v>809</v>
      </c>
      <c r="C1402" s="0" t="s">
        <v>810</v>
      </c>
      <c r="D1402" s="14" t="n">
        <v>679.48</v>
      </c>
    </row>
    <row r="1403" customFormat="false" ht="15" hidden="false" customHeight="false" outlineLevel="0" collapsed="false">
      <c r="A1403" s="4" t="n">
        <v>40812</v>
      </c>
      <c r="B1403" s="0" t="s">
        <v>811</v>
      </c>
      <c r="C1403" s="0" t="s">
        <v>812</v>
      </c>
      <c r="D1403" s="14" t="n">
        <v>11.7</v>
      </c>
    </row>
    <row r="1404" customFormat="false" ht="15" hidden="false" customHeight="false" outlineLevel="0" collapsed="false">
      <c r="A1404" s="4" t="n">
        <v>40812</v>
      </c>
      <c r="B1404" s="0" t="s">
        <v>813</v>
      </c>
      <c r="C1404" s="0" t="s">
        <v>814</v>
      </c>
      <c r="D1404" s="14" t="n">
        <v>180.39</v>
      </c>
    </row>
    <row r="1405" customFormat="false" ht="15" hidden="false" customHeight="false" outlineLevel="0" collapsed="false">
      <c r="A1405" s="4" t="n">
        <v>40812</v>
      </c>
      <c r="B1405" s="0" t="s">
        <v>815</v>
      </c>
      <c r="C1405" s="0" t="s">
        <v>816</v>
      </c>
      <c r="D1405" s="14" t="n">
        <v>875.76</v>
      </c>
    </row>
    <row r="1406" customFormat="false" ht="15" hidden="false" customHeight="false" outlineLevel="0" collapsed="false">
      <c r="A1406" s="4" t="n">
        <v>40812</v>
      </c>
      <c r="B1406" s="0" t="s">
        <v>817</v>
      </c>
      <c r="C1406" s="0" t="s">
        <v>818</v>
      </c>
      <c r="D1406" s="14" t="n">
        <v>81.36</v>
      </c>
    </row>
    <row r="1407" customFormat="false" ht="15" hidden="false" customHeight="false" outlineLevel="0" collapsed="false">
      <c r="A1407" s="4" t="n">
        <v>40812</v>
      </c>
      <c r="B1407" s="0" t="s">
        <v>819</v>
      </c>
      <c r="C1407" s="0" t="s">
        <v>820</v>
      </c>
      <c r="D1407" s="14" t="n">
        <v>439.59</v>
      </c>
    </row>
    <row r="1408" customFormat="false" ht="15" hidden="false" customHeight="false" outlineLevel="0" collapsed="false">
      <c r="A1408" s="4" t="n">
        <v>40812</v>
      </c>
      <c r="B1408" s="0" t="s">
        <v>821</v>
      </c>
      <c r="C1408" s="0" t="s">
        <v>822</v>
      </c>
      <c r="D1408" s="14" t="n">
        <v>187.88</v>
      </c>
    </row>
    <row r="1409" customFormat="false" ht="15" hidden="false" customHeight="false" outlineLevel="0" collapsed="false">
      <c r="A1409" s="4" t="n">
        <v>40812</v>
      </c>
      <c r="B1409" s="0" t="s">
        <v>823</v>
      </c>
      <c r="C1409" s="0" t="s">
        <v>824</v>
      </c>
      <c r="D1409" s="14" t="n">
        <v>31.8</v>
      </c>
    </row>
    <row r="1410" customFormat="false" ht="15" hidden="false" customHeight="false" outlineLevel="0" collapsed="false">
      <c r="A1410" s="4" t="n">
        <v>40812</v>
      </c>
      <c r="B1410" s="0" t="s">
        <v>825</v>
      </c>
      <c r="C1410" s="0" t="s">
        <v>826</v>
      </c>
      <c r="D1410" s="14" t="n">
        <v>152.15</v>
      </c>
    </row>
    <row r="1411" customFormat="false" ht="15" hidden="false" customHeight="false" outlineLevel="0" collapsed="false">
      <c r="A1411" s="4" t="n">
        <v>40812</v>
      </c>
      <c r="B1411" s="0" t="s">
        <v>827</v>
      </c>
      <c r="C1411" s="0" t="s">
        <v>828</v>
      </c>
      <c r="D1411" s="14" t="n">
        <v>556.49</v>
      </c>
    </row>
    <row r="1412" customFormat="false" ht="15" hidden="false" customHeight="false" outlineLevel="0" collapsed="false">
      <c r="A1412" s="4" t="n">
        <v>40812</v>
      </c>
      <c r="B1412" s="0" t="s">
        <v>829</v>
      </c>
      <c r="C1412" s="0" t="s">
        <v>830</v>
      </c>
      <c r="D1412" s="14" t="n">
        <v>214.38</v>
      </c>
    </row>
    <row r="1413" customFormat="false" ht="15" hidden="false" customHeight="false" outlineLevel="0" collapsed="false">
      <c r="A1413" s="4" t="n">
        <v>40812</v>
      </c>
      <c r="B1413" s="0" t="s">
        <v>831</v>
      </c>
      <c r="C1413" s="0" t="s">
        <v>832</v>
      </c>
      <c r="D1413" s="14" t="n">
        <v>176.26</v>
      </c>
    </row>
    <row r="1414" customFormat="false" ht="15" hidden="false" customHeight="false" outlineLevel="0" collapsed="false">
      <c r="A1414" s="4" t="n">
        <v>40812</v>
      </c>
      <c r="B1414" s="0" t="s">
        <v>833</v>
      </c>
      <c r="C1414" s="0" t="s">
        <v>834</v>
      </c>
      <c r="D1414" s="14" t="n">
        <v>348.25</v>
      </c>
    </row>
    <row r="1415" customFormat="false" ht="15" hidden="false" customHeight="false" outlineLevel="0" collapsed="false">
      <c r="A1415" s="4" t="n">
        <v>40812</v>
      </c>
      <c r="B1415" s="0" t="s">
        <v>835</v>
      </c>
      <c r="C1415" s="0" t="s">
        <v>836</v>
      </c>
      <c r="D1415" s="14" t="n">
        <v>564.4</v>
      </c>
    </row>
    <row r="1416" customFormat="false" ht="15" hidden="false" customHeight="false" outlineLevel="0" collapsed="false">
      <c r="A1416" s="4" t="n">
        <v>40812</v>
      </c>
      <c r="B1416" s="0" t="s">
        <v>837</v>
      </c>
      <c r="C1416" s="0" t="s">
        <v>838</v>
      </c>
      <c r="D1416" s="14" t="n">
        <v>361.7</v>
      </c>
    </row>
    <row r="1417" customFormat="false" ht="15" hidden="false" customHeight="false" outlineLevel="0" collapsed="false">
      <c r="A1417" s="4" t="n">
        <v>40812</v>
      </c>
      <c r="B1417" s="0" t="s">
        <v>839</v>
      </c>
      <c r="C1417" s="0" t="s">
        <v>840</v>
      </c>
      <c r="D1417" s="14" t="n">
        <v>295.04</v>
      </c>
    </row>
    <row r="1418" customFormat="false" ht="15" hidden="false" customHeight="false" outlineLevel="0" collapsed="false">
      <c r="A1418" s="4" t="n">
        <v>40812</v>
      </c>
      <c r="B1418" s="0" t="s">
        <v>841</v>
      </c>
      <c r="C1418" s="0" t="s">
        <v>842</v>
      </c>
      <c r="D1418" s="14" t="n">
        <v>178.14</v>
      </c>
    </row>
    <row r="1419" customFormat="false" ht="15" hidden="false" customHeight="false" outlineLevel="0" collapsed="false">
      <c r="A1419" s="4" t="n">
        <v>40812</v>
      </c>
      <c r="B1419" s="0" t="s">
        <v>843</v>
      </c>
      <c r="C1419" s="0" t="s">
        <v>844</v>
      </c>
      <c r="D1419" s="14" t="n">
        <v>104.41</v>
      </c>
    </row>
    <row r="1420" customFormat="false" ht="15" hidden="false" customHeight="false" outlineLevel="0" collapsed="false">
      <c r="A1420" s="4" t="n">
        <v>40812</v>
      </c>
      <c r="B1420" s="0" t="s">
        <v>845</v>
      </c>
      <c r="C1420" s="0" t="s">
        <v>846</v>
      </c>
      <c r="D1420" s="14" t="n">
        <v>42</v>
      </c>
    </row>
    <row r="1421" customFormat="false" ht="15" hidden="false" customHeight="false" outlineLevel="0" collapsed="false">
      <c r="A1421" s="4" t="n">
        <v>40812</v>
      </c>
      <c r="B1421" s="0" t="s">
        <v>847</v>
      </c>
      <c r="C1421" s="0" t="s">
        <v>848</v>
      </c>
      <c r="D1421" s="14" t="n">
        <v>1271.43</v>
      </c>
    </row>
    <row r="1422" customFormat="false" ht="15" hidden="false" customHeight="false" outlineLevel="0" collapsed="false">
      <c r="A1422" s="4" t="n">
        <v>40812</v>
      </c>
      <c r="B1422" s="0" t="s">
        <v>849</v>
      </c>
      <c r="C1422" s="0" t="s">
        <v>850</v>
      </c>
      <c r="D1422" s="14" t="n">
        <v>142.8</v>
      </c>
    </row>
    <row r="1423" customFormat="false" ht="15" hidden="false" customHeight="false" outlineLevel="0" collapsed="false">
      <c r="A1423" s="4" t="n">
        <v>40812</v>
      </c>
      <c r="B1423" s="0" t="s">
        <v>851</v>
      </c>
      <c r="C1423" s="0" t="s">
        <v>852</v>
      </c>
      <c r="D1423" s="14" t="n">
        <v>546.78</v>
      </c>
    </row>
    <row r="1424" customFormat="false" ht="15" hidden="false" customHeight="false" outlineLevel="0" collapsed="false">
      <c r="A1424" s="4" t="n">
        <v>40812</v>
      </c>
      <c r="B1424" s="0" t="s">
        <v>853</v>
      </c>
      <c r="C1424" s="0" t="s">
        <v>854</v>
      </c>
      <c r="D1424" s="14" t="n">
        <v>163.74</v>
      </c>
    </row>
    <row r="1425" customFormat="false" ht="15" hidden="false" customHeight="false" outlineLevel="0" collapsed="false">
      <c r="A1425" s="4" t="n">
        <v>40812</v>
      </c>
      <c r="B1425" s="0" t="s">
        <v>855</v>
      </c>
      <c r="C1425" s="0" t="s">
        <v>856</v>
      </c>
      <c r="D1425" s="14" t="n">
        <v>-6.6</v>
      </c>
    </row>
    <row r="1426" customFormat="false" ht="15" hidden="false" customHeight="false" outlineLevel="0" collapsed="false">
      <c r="A1426" s="4" t="n">
        <v>40812</v>
      </c>
      <c r="B1426" s="0" t="s">
        <v>857</v>
      </c>
      <c r="C1426" s="0" t="s">
        <v>858</v>
      </c>
      <c r="D1426" s="14" t="n">
        <v>255.07</v>
      </c>
    </row>
    <row r="1427" customFormat="false" ht="15" hidden="false" customHeight="false" outlineLevel="0" collapsed="false">
      <c r="A1427" s="4" t="n">
        <v>40812</v>
      </c>
      <c r="B1427" s="0" t="s">
        <v>859</v>
      </c>
      <c r="C1427" s="0" t="s">
        <v>860</v>
      </c>
      <c r="D1427" s="14" t="n">
        <v>361.24</v>
      </c>
    </row>
    <row r="1428" customFormat="false" ht="15" hidden="false" customHeight="false" outlineLevel="0" collapsed="false">
      <c r="A1428" s="4" t="n">
        <v>40812</v>
      </c>
      <c r="B1428" s="0" t="s">
        <v>861</v>
      </c>
      <c r="C1428" s="0" t="s">
        <v>862</v>
      </c>
      <c r="D1428" s="14" t="n">
        <v>581.48</v>
      </c>
    </row>
    <row r="1429" customFormat="false" ht="15" hidden="false" customHeight="false" outlineLevel="0" collapsed="false">
      <c r="A1429" s="4" t="n">
        <v>40812</v>
      </c>
      <c r="B1429" s="0" t="s">
        <v>863</v>
      </c>
      <c r="C1429" s="0" t="s">
        <v>864</v>
      </c>
      <c r="D1429" s="14" t="n">
        <v>340.52</v>
      </c>
    </row>
    <row r="1430" customFormat="false" ht="15" hidden="false" customHeight="false" outlineLevel="0" collapsed="false">
      <c r="A1430" s="4" t="n">
        <v>40812</v>
      </c>
      <c r="B1430" s="0" t="s">
        <v>865</v>
      </c>
      <c r="C1430" s="0" t="s">
        <v>866</v>
      </c>
      <c r="D1430" s="14" t="n">
        <v>373.74</v>
      </c>
    </row>
    <row r="1431" customFormat="false" ht="15" hidden="false" customHeight="false" outlineLevel="0" collapsed="false">
      <c r="A1431" s="4" t="n">
        <v>40812</v>
      </c>
      <c r="B1431" s="0" t="s">
        <v>867</v>
      </c>
      <c r="C1431" s="0" t="s">
        <v>868</v>
      </c>
      <c r="D1431" s="14" t="n">
        <v>179.62</v>
      </c>
    </row>
    <row r="1432" customFormat="false" ht="15" hidden="false" customHeight="false" outlineLevel="0" collapsed="false">
      <c r="A1432" s="4" t="n">
        <v>40812</v>
      </c>
      <c r="B1432" s="0" t="s">
        <v>869</v>
      </c>
      <c r="C1432" s="0" t="s">
        <v>870</v>
      </c>
      <c r="D1432" s="14" t="n">
        <v>413.25</v>
      </c>
    </row>
    <row r="1433" customFormat="false" ht="15" hidden="false" customHeight="false" outlineLevel="0" collapsed="false">
      <c r="A1433" s="4" t="n">
        <v>40812</v>
      </c>
      <c r="B1433" s="0" t="s">
        <v>871</v>
      </c>
      <c r="C1433" s="0" t="s">
        <v>872</v>
      </c>
      <c r="D1433" s="14" t="n">
        <v>1075.26</v>
      </c>
    </row>
    <row r="1434" customFormat="false" ht="15" hidden="false" customHeight="false" outlineLevel="0" collapsed="false">
      <c r="A1434" s="4" t="n">
        <v>40812</v>
      </c>
      <c r="B1434" s="0" t="s">
        <v>873</v>
      </c>
      <c r="C1434" s="0" t="s">
        <v>874</v>
      </c>
      <c r="D1434" s="14" t="n">
        <v>1706.72</v>
      </c>
    </row>
    <row r="1435" customFormat="false" ht="15" hidden="false" customHeight="false" outlineLevel="0" collapsed="false">
      <c r="A1435" s="4" t="n">
        <v>40812</v>
      </c>
      <c r="B1435" s="0" t="s">
        <v>875</v>
      </c>
      <c r="C1435" s="0" t="s">
        <v>876</v>
      </c>
      <c r="D1435" s="14" t="n">
        <v>823.24</v>
      </c>
    </row>
    <row r="1436" customFormat="false" ht="15" hidden="false" customHeight="false" outlineLevel="0" collapsed="false">
      <c r="A1436" s="4" t="n">
        <v>40812</v>
      </c>
      <c r="B1436" s="0" t="s">
        <v>877</v>
      </c>
      <c r="C1436" s="0" t="s">
        <v>878</v>
      </c>
      <c r="D1436" s="14" t="n">
        <v>401.92</v>
      </c>
    </row>
    <row r="1437" customFormat="false" ht="15" hidden="false" customHeight="false" outlineLevel="0" collapsed="false">
      <c r="A1437" s="4" t="n">
        <v>40812</v>
      </c>
      <c r="B1437" s="0" t="s">
        <v>879</v>
      </c>
      <c r="C1437" s="0" t="s">
        <v>880</v>
      </c>
      <c r="D1437" s="14" t="n">
        <v>1120</v>
      </c>
    </row>
    <row r="1438" customFormat="false" ht="15" hidden="false" customHeight="false" outlineLevel="0" collapsed="false">
      <c r="A1438" s="4" t="n">
        <v>40812</v>
      </c>
      <c r="B1438" s="0" t="s">
        <v>881</v>
      </c>
      <c r="C1438" s="0" t="s">
        <v>882</v>
      </c>
      <c r="D1438" s="14" t="n">
        <v>246.01</v>
      </c>
    </row>
    <row r="1439" customFormat="false" ht="15" hidden="false" customHeight="false" outlineLevel="0" collapsed="false">
      <c r="A1439" s="4" t="n">
        <v>40812</v>
      </c>
      <c r="B1439" s="0" t="s">
        <v>883</v>
      </c>
      <c r="C1439" s="0" t="s">
        <v>884</v>
      </c>
      <c r="D1439" s="14" t="n">
        <v>399.46</v>
      </c>
    </row>
    <row r="1440" customFormat="false" ht="15" hidden="false" customHeight="false" outlineLevel="0" collapsed="false">
      <c r="A1440" s="4" t="n">
        <v>40819</v>
      </c>
      <c r="B1440" s="0" t="s">
        <v>61</v>
      </c>
      <c r="C1440" s="0" t="s">
        <v>62</v>
      </c>
      <c r="D1440" s="14" t="n">
        <v>533.23</v>
      </c>
    </row>
    <row r="1441" customFormat="false" ht="15" hidden="false" customHeight="false" outlineLevel="0" collapsed="false">
      <c r="A1441" s="4" t="n">
        <v>40819</v>
      </c>
      <c r="B1441" s="0" t="s">
        <v>63</v>
      </c>
      <c r="C1441" s="0" t="s">
        <v>64</v>
      </c>
      <c r="D1441" s="14" t="n">
        <v>992.71</v>
      </c>
    </row>
    <row r="1442" customFormat="false" ht="15" hidden="false" customHeight="false" outlineLevel="0" collapsed="false">
      <c r="A1442" s="4" t="n">
        <v>40819</v>
      </c>
      <c r="B1442" s="0" t="s">
        <v>65</v>
      </c>
      <c r="C1442" s="0" t="s">
        <v>66</v>
      </c>
      <c r="D1442" s="14" t="n">
        <v>156.94</v>
      </c>
    </row>
    <row r="1443" customFormat="false" ht="15" hidden="false" customHeight="false" outlineLevel="0" collapsed="false">
      <c r="A1443" s="4" t="n">
        <v>40819</v>
      </c>
      <c r="B1443" s="0" t="s">
        <v>69</v>
      </c>
      <c r="C1443" s="0" t="s">
        <v>70</v>
      </c>
      <c r="D1443" s="14" t="n">
        <v>146.64</v>
      </c>
    </row>
    <row r="1444" customFormat="false" ht="15" hidden="false" customHeight="false" outlineLevel="0" collapsed="false">
      <c r="A1444" s="4" t="n">
        <v>40819</v>
      </c>
      <c r="B1444" s="0" t="s">
        <v>73</v>
      </c>
      <c r="C1444" s="0" t="s">
        <v>74</v>
      </c>
      <c r="D1444" s="14" t="n">
        <v>66.01</v>
      </c>
    </row>
    <row r="1445" customFormat="false" ht="15" hidden="false" customHeight="false" outlineLevel="0" collapsed="false">
      <c r="A1445" s="4" t="n">
        <v>40819</v>
      </c>
      <c r="B1445" s="0" t="s">
        <v>75</v>
      </c>
      <c r="C1445" s="0" t="s">
        <v>76</v>
      </c>
      <c r="D1445" s="14" t="n">
        <v>369.15</v>
      </c>
    </row>
    <row r="1446" customFormat="false" ht="15" hidden="false" customHeight="false" outlineLevel="0" collapsed="false">
      <c r="A1446" s="4" t="n">
        <v>40819</v>
      </c>
      <c r="B1446" s="0" t="s">
        <v>77</v>
      </c>
      <c r="C1446" s="0" t="s">
        <v>78</v>
      </c>
      <c r="D1446" s="14" t="n">
        <v>614.07</v>
      </c>
    </row>
    <row r="1447" customFormat="false" ht="15" hidden="false" customHeight="false" outlineLevel="0" collapsed="false">
      <c r="A1447" s="4" t="n">
        <v>40819</v>
      </c>
      <c r="B1447" s="0" t="s">
        <v>79</v>
      </c>
      <c r="C1447" s="0" t="s">
        <v>80</v>
      </c>
      <c r="D1447" s="14" t="n">
        <v>911.5</v>
      </c>
    </row>
    <row r="1448" customFormat="false" ht="15" hidden="false" customHeight="false" outlineLevel="0" collapsed="false">
      <c r="A1448" s="4" t="n">
        <v>40819</v>
      </c>
      <c r="B1448" s="0" t="s">
        <v>81</v>
      </c>
      <c r="C1448" s="0" t="s">
        <v>82</v>
      </c>
      <c r="D1448" s="14" t="n">
        <v>279.14</v>
      </c>
    </row>
    <row r="1449" customFormat="false" ht="15" hidden="false" customHeight="false" outlineLevel="0" collapsed="false">
      <c r="A1449" s="4" t="n">
        <v>40819</v>
      </c>
      <c r="B1449" s="0" t="s">
        <v>83</v>
      </c>
      <c r="C1449" s="0" t="s">
        <v>84</v>
      </c>
      <c r="D1449" s="14" t="n">
        <v>270.39</v>
      </c>
    </row>
    <row r="1450" customFormat="false" ht="15" hidden="false" customHeight="false" outlineLevel="0" collapsed="false">
      <c r="A1450" s="4" t="n">
        <v>40819</v>
      </c>
      <c r="B1450" s="0" t="s">
        <v>85</v>
      </c>
      <c r="C1450" s="0" t="s">
        <v>86</v>
      </c>
      <c r="D1450" s="14" t="n">
        <v>456.91</v>
      </c>
    </row>
    <row r="1451" customFormat="false" ht="15" hidden="false" customHeight="false" outlineLevel="0" collapsed="false">
      <c r="A1451" s="4" t="n">
        <v>40819</v>
      </c>
      <c r="B1451" s="0" t="s">
        <v>87</v>
      </c>
      <c r="C1451" s="0" t="s">
        <v>88</v>
      </c>
      <c r="D1451" s="14" t="n">
        <v>755.89</v>
      </c>
    </row>
    <row r="1452" customFormat="false" ht="15" hidden="false" customHeight="false" outlineLevel="0" collapsed="false">
      <c r="A1452" s="4" t="n">
        <v>40819</v>
      </c>
      <c r="B1452" s="0" t="s">
        <v>89</v>
      </c>
      <c r="C1452" s="0" t="s">
        <v>90</v>
      </c>
      <c r="D1452" s="14" t="n">
        <v>303.65</v>
      </c>
    </row>
    <row r="1453" customFormat="false" ht="15" hidden="false" customHeight="false" outlineLevel="0" collapsed="false">
      <c r="A1453" s="4" t="n">
        <v>40819</v>
      </c>
      <c r="B1453" s="0" t="s">
        <v>91</v>
      </c>
      <c r="C1453" s="0" t="s">
        <v>92</v>
      </c>
      <c r="D1453" s="14" t="n">
        <v>609.86</v>
      </c>
    </row>
    <row r="1454" customFormat="false" ht="15" hidden="false" customHeight="false" outlineLevel="0" collapsed="false">
      <c r="A1454" s="4" t="n">
        <v>40819</v>
      </c>
      <c r="B1454" s="0" t="s">
        <v>93</v>
      </c>
      <c r="C1454" s="0" t="s">
        <v>94</v>
      </c>
      <c r="D1454" s="14" t="n">
        <v>375.68</v>
      </c>
    </row>
    <row r="1455" customFormat="false" ht="15" hidden="false" customHeight="false" outlineLevel="0" collapsed="false">
      <c r="A1455" s="4" t="n">
        <v>40819</v>
      </c>
      <c r="B1455" s="0" t="s">
        <v>95</v>
      </c>
      <c r="C1455" s="0" t="s">
        <v>96</v>
      </c>
      <c r="D1455" s="14" t="n">
        <v>447.9</v>
      </c>
    </row>
    <row r="1456" customFormat="false" ht="15" hidden="false" customHeight="false" outlineLevel="0" collapsed="false">
      <c r="A1456" s="4" t="n">
        <v>40819</v>
      </c>
      <c r="B1456" s="0" t="s">
        <v>97</v>
      </c>
      <c r="C1456" s="0" t="s">
        <v>98</v>
      </c>
      <c r="D1456" s="14" t="n">
        <v>135.15</v>
      </c>
    </row>
    <row r="1457" customFormat="false" ht="15" hidden="false" customHeight="false" outlineLevel="0" collapsed="false">
      <c r="A1457" s="4" t="n">
        <v>40819</v>
      </c>
      <c r="B1457" s="0" t="s">
        <v>99</v>
      </c>
      <c r="C1457" s="0" t="s">
        <v>100</v>
      </c>
      <c r="D1457" s="14" t="n">
        <v>301.08</v>
      </c>
    </row>
    <row r="1458" customFormat="false" ht="15" hidden="false" customHeight="false" outlineLevel="0" collapsed="false">
      <c r="A1458" s="4" t="n">
        <v>40819</v>
      </c>
      <c r="B1458" s="0" t="s">
        <v>101</v>
      </c>
      <c r="C1458" s="0" t="s">
        <v>102</v>
      </c>
      <c r="D1458" s="14" t="n">
        <v>1295.03</v>
      </c>
    </row>
    <row r="1459" customFormat="false" ht="15" hidden="false" customHeight="false" outlineLevel="0" collapsed="false">
      <c r="A1459" s="4" t="n">
        <v>40819</v>
      </c>
      <c r="B1459" s="0" t="s">
        <v>103</v>
      </c>
      <c r="C1459" s="0" t="s">
        <v>104</v>
      </c>
      <c r="D1459" s="14" t="n">
        <v>3245.12</v>
      </c>
    </row>
    <row r="1460" customFormat="false" ht="15" hidden="false" customHeight="false" outlineLevel="0" collapsed="false">
      <c r="A1460" s="4" t="n">
        <v>40819</v>
      </c>
      <c r="B1460" s="0" t="s">
        <v>105</v>
      </c>
      <c r="C1460" s="0" t="s">
        <v>106</v>
      </c>
      <c r="D1460" s="14" t="n">
        <v>294.76</v>
      </c>
    </row>
    <row r="1461" customFormat="false" ht="15" hidden="false" customHeight="false" outlineLevel="0" collapsed="false">
      <c r="A1461" s="4" t="n">
        <v>40819</v>
      </c>
      <c r="B1461" s="0" t="s">
        <v>107</v>
      </c>
      <c r="C1461" s="0" t="s">
        <v>108</v>
      </c>
      <c r="D1461" s="14" t="n">
        <v>80.21</v>
      </c>
    </row>
    <row r="1462" customFormat="false" ht="15" hidden="false" customHeight="false" outlineLevel="0" collapsed="false">
      <c r="A1462" s="4" t="n">
        <v>40819</v>
      </c>
      <c r="B1462" s="0" t="s">
        <v>109</v>
      </c>
      <c r="C1462" s="0" t="s">
        <v>110</v>
      </c>
      <c r="D1462" s="14" t="n">
        <v>5.79</v>
      </c>
    </row>
    <row r="1463" customFormat="false" ht="15" hidden="false" customHeight="false" outlineLevel="0" collapsed="false">
      <c r="A1463" s="4" t="n">
        <v>40819</v>
      </c>
      <c r="B1463" s="0" t="s">
        <v>111</v>
      </c>
      <c r="C1463" s="0" t="s">
        <v>112</v>
      </c>
      <c r="D1463" s="14" t="n">
        <v>67.45</v>
      </c>
    </row>
    <row r="1464" customFormat="false" ht="15" hidden="false" customHeight="false" outlineLevel="0" collapsed="false">
      <c r="A1464" s="4" t="n">
        <v>40819</v>
      </c>
      <c r="B1464" s="0" t="s">
        <v>113</v>
      </c>
      <c r="C1464" s="0" t="s">
        <v>114</v>
      </c>
      <c r="D1464" s="14" t="n">
        <v>23.49</v>
      </c>
    </row>
    <row r="1465" customFormat="false" ht="15" hidden="false" customHeight="false" outlineLevel="0" collapsed="false">
      <c r="A1465" s="4" t="n">
        <v>40819</v>
      </c>
      <c r="B1465" s="0" t="s">
        <v>115</v>
      </c>
      <c r="C1465" s="0" t="s">
        <v>116</v>
      </c>
      <c r="D1465" s="14" t="n">
        <v>764.2</v>
      </c>
    </row>
    <row r="1466" customFormat="false" ht="15" hidden="false" customHeight="false" outlineLevel="0" collapsed="false">
      <c r="A1466" s="4" t="n">
        <v>40819</v>
      </c>
      <c r="B1466" s="0" t="s">
        <v>117</v>
      </c>
      <c r="C1466" s="0" t="s">
        <v>118</v>
      </c>
      <c r="D1466" s="14" t="n">
        <v>36.21</v>
      </c>
    </row>
    <row r="1467" customFormat="false" ht="15" hidden="false" customHeight="false" outlineLevel="0" collapsed="false">
      <c r="A1467" s="4" t="n">
        <v>40819</v>
      </c>
      <c r="B1467" s="0" t="s">
        <v>119</v>
      </c>
      <c r="C1467" s="0" t="s">
        <v>120</v>
      </c>
      <c r="D1467" s="14" t="n">
        <v>1063.55</v>
      </c>
    </row>
    <row r="1468" customFormat="false" ht="15" hidden="false" customHeight="false" outlineLevel="0" collapsed="false">
      <c r="A1468" s="4" t="n">
        <v>40819</v>
      </c>
      <c r="B1468" s="0" t="s">
        <v>121</v>
      </c>
      <c r="C1468" s="0" t="s">
        <v>122</v>
      </c>
      <c r="D1468" s="14" t="n">
        <v>140.18</v>
      </c>
    </row>
    <row r="1469" customFormat="false" ht="15" hidden="false" customHeight="false" outlineLevel="0" collapsed="false">
      <c r="A1469" s="4" t="n">
        <v>40819</v>
      </c>
      <c r="B1469" s="0" t="s">
        <v>123</v>
      </c>
      <c r="C1469" s="0" t="s">
        <v>124</v>
      </c>
      <c r="D1469" s="14" t="n">
        <v>128.56</v>
      </c>
    </row>
    <row r="1470" customFormat="false" ht="15" hidden="false" customHeight="false" outlineLevel="0" collapsed="false">
      <c r="A1470" s="4" t="n">
        <v>40819</v>
      </c>
      <c r="B1470" s="0" t="s">
        <v>125</v>
      </c>
      <c r="C1470" s="0" t="s">
        <v>126</v>
      </c>
      <c r="D1470" s="14" t="n">
        <v>550.63</v>
      </c>
    </row>
    <row r="1471" customFormat="false" ht="15" hidden="false" customHeight="false" outlineLevel="0" collapsed="false">
      <c r="A1471" s="4" t="n">
        <v>40819</v>
      </c>
      <c r="B1471" s="0" t="s">
        <v>127</v>
      </c>
      <c r="C1471" s="0" t="s">
        <v>128</v>
      </c>
      <c r="D1471" s="14" t="n">
        <v>180.57</v>
      </c>
    </row>
    <row r="1472" customFormat="false" ht="15" hidden="false" customHeight="false" outlineLevel="0" collapsed="false">
      <c r="A1472" s="4" t="n">
        <v>40819</v>
      </c>
      <c r="B1472" s="0" t="s">
        <v>129</v>
      </c>
      <c r="C1472" s="0" t="s">
        <v>130</v>
      </c>
      <c r="D1472" s="14" t="n">
        <v>427.33</v>
      </c>
    </row>
    <row r="1473" customFormat="false" ht="15" hidden="false" customHeight="false" outlineLevel="0" collapsed="false">
      <c r="A1473" s="4" t="n">
        <v>40819</v>
      </c>
      <c r="B1473" s="0" t="s">
        <v>131</v>
      </c>
      <c r="C1473" s="0" t="s">
        <v>132</v>
      </c>
      <c r="D1473" s="14" t="n">
        <v>567.84</v>
      </c>
    </row>
    <row r="1474" customFormat="false" ht="15" hidden="false" customHeight="false" outlineLevel="0" collapsed="false">
      <c r="A1474" s="4" t="n">
        <v>40819</v>
      </c>
      <c r="B1474" s="0" t="s">
        <v>133</v>
      </c>
      <c r="C1474" s="0" t="s">
        <v>134</v>
      </c>
      <c r="D1474" s="14" t="n">
        <v>1047.32</v>
      </c>
    </row>
    <row r="1475" customFormat="false" ht="15" hidden="false" customHeight="false" outlineLevel="0" collapsed="false">
      <c r="A1475" s="4" t="n">
        <v>40819</v>
      </c>
      <c r="B1475" s="0" t="s">
        <v>137</v>
      </c>
      <c r="C1475" s="0" t="s">
        <v>138</v>
      </c>
      <c r="D1475" s="14" t="n">
        <v>324.17</v>
      </c>
    </row>
    <row r="1476" customFormat="false" ht="15" hidden="false" customHeight="false" outlineLevel="0" collapsed="false">
      <c r="A1476" s="4" t="n">
        <v>40819</v>
      </c>
      <c r="B1476" s="0" t="s">
        <v>139</v>
      </c>
      <c r="C1476" s="0" t="s">
        <v>140</v>
      </c>
      <c r="D1476" s="14" t="n">
        <v>61.18</v>
      </c>
    </row>
    <row r="1477" customFormat="false" ht="15" hidden="false" customHeight="false" outlineLevel="0" collapsed="false">
      <c r="A1477" s="4" t="n">
        <v>40819</v>
      </c>
      <c r="B1477" s="0" t="s">
        <v>141</v>
      </c>
      <c r="C1477" s="0" t="s">
        <v>142</v>
      </c>
      <c r="D1477" s="14" t="n">
        <v>39.8</v>
      </c>
    </row>
    <row r="1478" customFormat="false" ht="15" hidden="false" customHeight="false" outlineLevel="0" collapsed="false">
      <c r="A1478" s="4" t="n">
        <v>40819</v>
      </c>
      <c r="B1478" s="0" t="s">
        <v>143</v>
      </c>
      <c r="C1478" s="0" t="s">
        <v>144</v>
      </c>
      <c r="D1478" s="14" t="n">
        <v>230.44</v>
      </c>
    </row>
    <row r="1479" customFormat="false" ht="15" hidden="false" customHeight="false" outlineLevel="0" collapsed="false">
      <c r="A1479" s="4" t="n">
        <v>40819</v>
      </c>
      <c r="B1479" s="0" t="s">
        <v>145</v>
      </c>
      <c r="C1479" s="0" t="s">
        <v>146</v>
      </c>
      <c r="D1479" s="14" t="n">
        <v>231.41</v>
      </c>
    </row>
    <row r="1480" customFormat="false" ht="15" hidden="false" customHeight="false" outlineLevel="0" collapsed="false">
      <c r="A1480" s="4" t="n">
        <v>40819</v>
      </c>
      <c r="B1480" s="0" t="s">
        <v>147</v>
      </c>
      <c r="C1480" s="0" t="s">
        <v>148</v>
      </c>
      <c r="D1480" s="14" t="n">
        <v>53.11</v>
      </c>
    </row>
    <row r="1481" customFormat="false" ht="15" hidden="false" customHeight="false" outlineLevel="0" collapsed="false">
      <c r="A1481" s="4" t="n">
        <v>40819</v>
      </c>
      <c r="B1481" s="0" t="s">
        <v>149</v>
      </c>
      <c r="C1481" s="0" t="s">
        <v>150</v>
      </c>
      <c r="D1481" s="14" t="n">
        <v>200.54</v>
      </c>
    </row>
    <row r="1482" customFormat="false" ht="15" hidden="false" customHeight="false" outlineLevel="0" collapsed="false">
      <c r="A1482" s="4" t="n">
        <v>40819</v>
      </c>
      <c r="B1482" s="0" t="s">
        <v>151</v>
      </c>
      <c r="C1482" s="0" t="s">
        <v>152</v>
      </c>
      <c r="D1482" s="14" t="n">
        <v>231.17</v>
      </c>
    </row>
    <row r="1483" customFormat="false" ht="15" hidden="false" customHeight="false" outlineLevel="0" collapsed="false">
      <c r="A1483" s="4" t="n">
        <v>40819</v>
      </c>
      <c r="B1483" s="0" t="s">
        <v>153</v>
      </c>
      <c r="C1483" s="0" t="s">
        <v>154</v>
      </c>
      <c r="D1483" s="14" t="n">
        <v>212.37</v>
      </c>
    </row>
    <row r="1484" customFormat="false" ht="15" hidden="false" customHeight="false" outlineLevel="0" collapsed="false">
      <c r="A1484" s="4" t="n">
        <v>40819</v>
      </c>
      <c r="B1484" s="0" t="s">
        <v>155</v>
      </c>
      <c r="C1484" s="0" t="s">
        <v>156</v>
      </c>
      <c r="D1484" s="14" t="n">
        <v>356.36</v>
      </c>
    </row>
    <row r="1485" customFormat="false" ht="15" hidden="false" customHeight="false" outlineLevel="0" collapsed="false">
      <c r="A1485" s="4" t="n">
        <v>40819</v>
      </c>
      <c r="B1485" s="0" t="s">
        <v>157</v>
      </c>
      <c r="C1485" s="0" t="s">
        <v>158</v>
      </c>
      <c r="D1485" s="14" t="n">
        <v>552.45</v>
      </c>
    </row>
    <row r="1486" customFormat="false" ht="15" hidden="false" customHeight="false" outlineLevel="0" collapsed="false">
      <c r="A1486" s="4" t="n">
        <v>40819</v>
      </c>
      <c r="B1486" s="0" t="s">
        <v>159</v>
      </c>
      <c r="C1486" s="0" t="s">
        <v>160</v>
      </c>
      <c r="D1486" s="14" t="n">
        <v>7.65</v>
      </c>
    </row>
    <row r="1487" customFormat="false" ht="15" hidden="false" customHeight="false" outlineLevel="0" collapsed="false">
      <c r="A1487" s="4" t="n">
        <v>40819</v>
      </c>
      <c r="B1487" s="0" t="s">
        <v>161</v>
      </c>
      <c r="C1487" s="0" t="s">
        <v>162</v>
      </c>
      <c r="D1487" s="14" t="n">
        <v>40</v>
      </c>
    </row>
    <row r="1488" customFormat="false" ht="15" hidden="false" customHeight="false" outlineLevel="0" collapsed="false">
      <c r="A1488" s="4" t="n">
        <v>40819</v>
      </c>
      <c r="B1488" s="0" t="s">
        <v>163</v>
      </c>
      <c r="C1488" s="0" t="s">
        <v>164</v>
      </c>
      <c r="D1488" s="14" t="n">
        <v>19.9</v>
      </c>
    </row>
    <row r="1489" customFormat="false" ht="15" hidden="false" customHeight="false" outlineLevel="0" collapsed="false">
      <c r="A1489" s="4" t="n">
        <v>40819</v>
      </c>
      <c r="B1489" s="0" t="s">
        <v>165</v>
      </c>
      <c r="C1489" s="0" t="s">
        <v>166</v>
      </c>
      <c r="D1489" s="14" t="n">
        <v>221.02</v>
      </c>
    </row>
    <row r="1490" customFormat="false" ht="15" hidden="false" customHeight="false" outlineLevel="0" collapsed="false">
      <c r="A1490" s="4" t="n">
        <v>40819</v>
      </c>
      <c r="B1490" s="0" t="s">
        <v>167</v>
      </c>
      <c r="C1490" s="0" t="s">
        <v>168</v>
      </c>
      <c r="D1490" s="14" t="n">
        <v>261.44</v>
      </c>
    </row>
    <row r="1491" customFormat="false" ht="15" hidden="false" customHeight="false" outlineLevel="0" collapsed="false">
      <c r="A1491" s="4" t="n">
        <v>40819</v>
      </c>
      <c r="B1491" s="0" t="s">
        <v>169</v>
      </c>
      <c r="C1491" s="0" t="s">
        <v>170</v>
      </c>
      <c r="D1491" s="14" t="n">
        <v>223.2</v>
      </c>
    </row>
    <row r="1492" customFormat="false" ht="15" hidden="false" customHeight="false" outlineLevel="0" collapsed="false">
      <c r="A1492" s="4" t="n">
        <v>40819</v>
      </c>
      <c r="B1492" s="0" t="s">
        <v>171</v>
      </c>
      <c r="C1492" s="0" t="s">
        <v>172</v>
      </c>
      <c r="D1492" s="14" t="n">
        <v>30.39</v>
      </c>
    </row>
    <row r="1493" customFormat="false" ht="15" hidden="false" customHeight="false" outlineLevel="0" collapsed="false">
      <c r="A1493" s="4" t="n">
        <v>40819</v>
      </c>
      <c r="B1493" s="0" t="s">
        <v>173</v>
      </c>
      <c r="C1493" s="0" t="s">
        <v>174</v>
      </c>
      <c r="D1493" s="14" t="n">
        <v>465.07</v>
      </c>
    </row>
    <row r="1494" customFormat="false" ht="15" hidden="false" customHeight="false" outlineLevel="0" collapsed="false">
      <c r="A1494" s="4" t="n">
        <v>40819</v>
      </c>
      <c r="B1494" s="0" t="s">
        <v>175</v>
      </c>
      <c r="C1494" s="0" t="s">
        <v>176</v>
      </c>
      <c r="D1494" s="14" t="n">
        <v>269.95</v>
      </c>
    </row>
    <row r="1495" customFormat="false" ht="15" hidden="false" customHeight="false" outlineLevel="0" collapsed="false">
      <c r="A1495" s="4" t="n">
        <v>40819</v>
      </c>
      <c r="B1495" s="0" t="s">
        <v>177</v>
      </c>
      <c r="C1495" s="0" t="s">
        <v>178</v>
      </c>
      <c r="D1495" s="14" t="n">
        <v>315.45</v>
      </c>
    </row>
    <row r="1496" customFormat="false" ht="15" hidden="false" customHeight="false" outlineLevel="0" collapsed="false">
      <c r="A1496" s="4" t="n">
        <v>40819</v>
      </c>
      <c r="B1496" s="0" t="s">
        <v>179</v>
      </c>
      <c r="C1496" s="0" t="s">
        <v>180</v>
      </c>
      <c r="D1496" s="14" t="n">
        <v>680.95</v>
      </c>
    </row>
    <row r="1497" customFormat="false" ht="15" hidden="false" customHeight="false" outlineLevel="0" collapsed="false">
      <c r="A1497" s="4" t="n">
        <v>40819</v>
      </c>
      <c r="B1497" s="0" t="s">
        <v>181</v>
      </c>
      <c r="C1497" s="0" t="s">
        <v>182</v>
      </c>
      <c r="D1497" s="14" t="n">
        <v>88.49</v>
      </c>
    </row>
    <row r="1498" customFormat="false" ht="15" hidden="false" customHeight="false" outlineLevel="0" collapsed="false">
      <c r="A1498" s="4" t="n">
        <v>40819</v>
      </c>
      <c r="B1498" s="0" t="s">
        <v>183</v>
      </c>
      <c r="C1498" s="0" t="s">
        <v>184</v>
      </c>
      <c r="D1498" s="14" t="n">
        <v>19.54</v>
      </c>
    </row>
    <row r="1499" customFormat="false" ht="15" hidden="false" customHeight="false" outlineLevel="0" collapsed="false">
      <c r="A1499" s="4" t="n">
        <v>40819</v>
      </c>
      <c r="B1499" s="0" t="s">
        <v>185</v>
      </c>
      <c r="C1499" s="0" t="s">
        <v>186</v>
      </c>
      <c r="D1499" s="14" t="n">
        <v>46.18</v>
      </c>
    </row>
    <row r="1500" customFormat="false" ht="15" hidden="false" customHeight="false" outlineLevel="0" collapsed="false">
      <c r="A1500" s="4" t="n">
        <v>40819</v>
      </c>
      <c r="B1500" s="0" t="s">
        <v>187</v>
      </c>
      <c r="C1500" s="0" t="s">
        <v>188</v>
      </c>
      <c r="D1500" s="14" t="n">
        <v>65.98</v>
      </c>
    </row>
    <row r="1501" customFormat="false" ht="15" hidden="false" customHeight="false" outlineLevel="0" collapsed="false">
      <c r="A1501" s="4" t="n">
        <v>40819</v>
      </c>
      <c r="B1501" s="0" t="s">
        <v>189</v>
      </c>
      <c r="C1501" s="0" t="s">
        <v>190</v>
      </c>
      <c r="D1501" s="14" t="n">
        <v>44.52</v>
      </c>
    </row>
    <row r="1502" customFormat="false" ht="15" hidden="false" customHeight="false" outlineLevel="0" collapsed="false">
      <c r="A1502" s="4" t="n">
        <v>40819</v>
      </c>
      <c r="B1502" s="0" t="s">
        <v>191</v>
      </c>
      <c r="C1502" s="0" t="s">
        <v>192</v>
      </c>
      <c r="D1502" s="14" t="n">
        <v>183.75</v>
      </c>
    </row>
    <row r="1503" customFormat="false" ht="15" hidden="false" customHeight="false" outlineLevel="0" collapsed="false">
      <c r="A1503" s="4" t="n">
        <v>40819</v>
      </c>
      <c r="B1503" s="0" t="s">
        <v>193</v>
      </c>
      <c r="C1503" s="0" t="s">
        <v>194</v>
      </c>
      <c r="D1503" s="14" t="n">
        <v>324.68</v>
      </c>
    </row>
    <row r="1504" customFormat="false" ht="15" hidden="false" customHeight="false" outlineLevel="0" collapsed="false">
      <c r="A1504" s="4" t="n">
        <v>40819</v>
      </c>
      <c r="B1504" s="0" t="s">
        <v>195</v>
      </c>
      <c r="C1504" s="0" t="s">
        <v>196</v>
      </c>
      <c r="D1504" s="14" t="n">
        <v>713.56</v>
      </c>
    </row>
    <row r="1505" customFormat="false" ht="15" hidden="false" customHeight="false" outlineLevel="0" collapsed="false">
      <c r="A1505" s="4" t="n">
        <v>40819</v>
      </c>
      <c r="B1505" s="0" t="s">
        <v>197</v>
      </c>
      <c r="C1505" s="0" t="s">
        <v>198</v>
      </c>
      <c r="D1505" s="14" t="n">
        <v>59.91</v>
      </c>
    </row>
    <row r="1506" customFormat="false" ht="15" hidden="false" customHeight="false" outlineLevel="0" collapsed="false">
      <c r="A1506" s="4" t="n">
        <v>40819</v>
      </c>
      <c r="B1506" s="0" t="s">
        <v>199</v>
      </c>
      <c r="C1506" s="0" t="s">
        <v>200</v>
      </c>
      <c r="D1506" s="14" t="n">
        <v>333.24</v>
      </c>
    </row>
    <row r="1507" customFormat="false" ht="15" hidden="false" customHeight="false" outlineLevel="0" collapsed="false">
      <c r="A1507" s="4" t="n">
        <v>40819</v>
      </c>
      <c r="B1507" s="0" t="s">
        <v>201</v>
      </c>
      <c r="C1507" s="0" t="s">
        <v>202</v>
      </c>
      <c r="D1507" s="14" t="n">
        <v>187.46</v>
      </c>
    </row>
    <row r="1508" customFormat="false" ht="15" hidden="false" customHeight="false" outlineLevel="0" collapsed="false">
      <c r="A1508" s="4" t="n">
        <v>40819</v>
      </c>
      <c r="B1508" s="0" t="s">
        <v>203</v>
      </c>
      <c r="C1508" s="0" t="s">
        <v>204</v>
      </c>
      <c r="D1508" s="14" t="n">
        <v>334.84</v>
      </c>
    </row>
    <row r="1509" customFormat="false" ht="15" hidden="false" customHeight="false" outlineLevel="0" collapsed="false">
      <c r="A1509" s="4" t="n">
        <v>40819</v>
      </c>
      <c r="B1509" s="0" t="s">
        <v>205</v>
      </c>
      <c r="C1509" s="0" t="s">
        <v>206</v>
      </c>
      <c r="D1509" s="14" t="n">
        <v>1983.64</v>
      </c>
    </row>
    <row r="1510" customFormat="false" ht="15" hidden="false" customHeight="false" outlineLevel="0" collapsed="false">
      <c r="A1510" s="4" t="n">
        <v>40819</v>
      </c>
      <c r="B1510" s="0" t="s">
        <v>207</v>
      </c>
      <c r="C1510" s="0" t="s">
        <v>208</v>
      </c>
      <c r="D1510" s="14" t="n">
        <v>212.08</v>
      </c>
    </row>
    <row r="1511" customFormat="false" ht="15" hidden="false" customHeight="false" outlineLevel="0" collapsed="false">
      <c r="A1511" s="4" t="n">
        <v>40819</v>
      </c>
      <c r="B1511" s="0" t="s">
        <v>209</v>
      </c>
      <c r="C1511" s="0" t="s">
        <v>210</v>
      </c>
      <c r="D1511" s="14" t="n">
        <v>789.29</v>
      </c>
    </row>
    <row r="1512" customFormat="false" ht="15" hidden="false" customHeight="false" outlineLevel="0" collapsed="false">
      <c r="A1512" s="4" t="n">
        <v>40819</v>
      </c>
      <c r="B1512" s="0" t="s">
        <v>211</v>
      </c>
      <c r="C1512" s="0" t="s">
        <v>212</v>
      </c>
      <c r="D1512" s="14" t="n">
        <v>139.21</v>
      </c>
    </row>
    <row r="1513" customFormat="false" ht="15" hidden="false" customHeight="false" outlineLevel="0" collapsed="false">
      <c r="A1513" s="4" t="n">
        <v>40819</v>
      </c>
      <c r="B1513" s="0" t="s">
        <v>213</v>
      </c>
      <c r="C1513" s="0" t="s">
        <v>214</v>
      </c>
      <c r="D1513" s="14" t="n">
        <v>904.72</v>
      </c>
    </row>
    <row r="1514" customFormat="false" ht="15" hidden="false" customHeight="false" outlineLevel="0" collapsed="false">
      <c r="A1514" s="4" t="n">
        <v>40819</v>
      </c>
      <c r="B1514" s="0" t="s">
        <v>215</v>
      </c>
      <c r="C1514" s="0" t="s">
        <v>216</v>
      </c>
      <c r="D1514" s="14" t="n">
        <v>151.56</v>
      </c>
    </row>
    <row r="1515" customFormat="false" ht="15" hidden="false" customHeight="false" outlineLevel="0" collapsed="false">
      <c r="A1515" s="4" t="n">
        <v>40819</v>
      </c>
      <c r="B1515" s="0" t="s">
        <v>217</v>
      </c>
      <c r="C1515" s="0" t="s">
        <v>218</v>
      </c>
      <c r="D1515" s="14" t="n">
        <v>40.06</v>
      </c>
    </row>
    <row r="1516" customFormat="false" ht="15" hidden="false" customHeight="false" outlineLevel="0" collapsed="false">
      <c r="A1516" s="4" t="n">
        <v>40819</v>
      </c>
      <c r="B1516" s="0" t="s">
        <v>219</v>
      </c>
      <c r="C1516" s="0" t="s">
        <v>220</v>
      </c>
      <c r="D1516" s="14" t="n">
        <v>607.42</v>
      </c>
    </row>
    <row r="1517" customFormat="false" ht="15" hidden="false" customHeight="false" outlineLevel="0" collapsed="false">
      <c r="A1517" s="4" t="n">
        <v>40819</v>
      </c>
      <c r="B1517" s="0" t="s">
        <v>221</v>
      </c>
      <c r="C1517" s="0" t="s">
        <v>222</v>
      </c>
      <c r="D1517" s="14" t="n">
        <v>200.38</v>
      </c>
    </row>
    <row r="1518" customFormat="false" ht="15" hidden="false" customHeight="false" outlineLevel="0" collapsed="false">
      <c r="A1518" s="4" t="n">
        <v>40819</v>
      </c>
      <c r="B1518" s="0" t="s">
        <v>223</v>
      </c>
      <c r="C1518" s="0" t="s">
        <v>224</v>
      </c>
      <c r="D1518" s="14" t="n">
        <v>2606.63</v>
      </c>
    </row>
    <row r="1519" customFormat="false" ht="15" hidden="false" customHeight="false" outlineLevel="0" collapsed="false">
      <c r="A1519" s="4" t="n">
        <v>40819</v>
      </c>
      <c r="B1519" s="0" t="s">
        <v>227</v>
      </c>
      <c r="C1519" s="0" t="s">
        <v>228</v>
      </c>
      <c r="D1519" s="14" t="n">
        <v>348.5</v>
      </c>
    </row>
    <row r="1520" customFormat="false" ht="15" hidden="false" customHeight="false" outlineLevel="0" collapsed="false">
      <c r="A1520" s="4" t="n">
        <v>40819</v>
      </c>
      <c r="B1520" s="0" t="s">
        <v>229</v>
      </c>
      <c r="C1520" s="0" t="s">
        <v>230</v>
      </c>
      <c r="D1520" s="14" t="n">
        <v>511.31</v>
      </c>
    </row>
    <row r="1521" customFormat="false" ht="15" hidden="false" customHeight="false" outlineLevel="0" collapsed="false">
      <c r="A1521" s="4" t="n">
        <v>40819</v>
      </c>
      <c r="B1521" s="0" t="s">
        <v>231</v>
      </c>
      <c r="C1521" s="0" t="s">
        <v>232</v>
      </c>
      <c r="D1521" s="14" t="n">
        <v>1086.21</v>
      </c>
    </row>
    <row r="1522" customFormat="false" ht="15" hidden="false" customHeight="false" outlineLevel="0" collapsed="false">
      <c r="A1522" s="4" t="n">
        <v>40819</v>
      </c>
      <c r="B1522" s="0" t="s">
        <v>233</v>
      </c>
      <c r="C1522" s="0" t="s">
        <v>234</v>
      </c>
      <c r="D1522" s="14" t="n">
        <v>1048.88</v>
      </c>
    </row>
    <row r="1523" customFormat="false" ht="15" hidden="false" customHeight="false" outlineLevel="0" collapsed="false">
      <c r="A1523" s="4" t="n">
        <v>40819</v>
      </c>
      <c r="B1523" s="0" t="s">
        <v>237</v>
      </c>
      <c r="C1523" s="0" t="s">
        <v>238</v>
      </c>
      <c r="D1523" s="14" t="n">
        <v>100.08</v>
      </c>
    </row>
    <row r="1524" customFormat="false" ht="15" hidden="false" customHeight="false" outlineLevel="0" collapsed="false">
      <c r="A1524" s="4" t="n">
        <v>40819</v>
      </c>
      <c r="B1524" s="0" t="s">
        <v>239</v>
      </c>
      <c r="C1524" s="0" t="s">
        <v>240</v>
      </c>
      <c r="D1524" s="14" t="n">
        <v>557.07</v>
      </c>
    </row>
    <row r="1525" customFormat="false" ht="15" hidden="false" customHeight="false" outlineLevel="0" collapsed="false">
      <c r="A1525" s="4" t="n">
        <v>40819</v>
      </c>
      <c r="B1525" s="0" t="s">
        <v>241</v>
      </c>
      <c r="C1525" s="0" t="s">
        <v>242</v>
      </c>
      <c r="D1525" s="14" t="n">
        <v>569.14</v>
      </c>
    </row>
    <row r="1526" customFormat="false" ht="15" hidden="false" customHeight="false" outlineLevel="0" collapsed="false">
      <c r="A1526" s="4" t="n">
        <v>40819</v>
      </c>
      <c r="B1526" s="0" t="s">
        <v>243</v>
      </c>
      <c r="C1526" s="0" t="s">
        <v>244</v>
      </c>
      <c r="D1526" s="14" t="n">
        <v>319.38</v>
      </c>
    </row>
    <row r="1527" customFormat="false" ht="15" hidden="false" customHeight="false" outlineLevel="0" collapsed="false">
      <c r="A1527" s="4" t="n">
        <v>40819</v>
      </c>
      <c r="B1527" s="0" t="s">
        <v>245</v>
      </c>
      <c r="C1527" s="0" t="s">
        <v>246</v>
      </c>
      <c r="D1527" s="14" t="n">
        <v>434.67</v>
      </c>
    </row>
    <row r="1528" customFormat="false" ht="15" hidden="false" customHeight="false" outlineLevel="0" collapsed="false">
      <c r="A1528" s="4" t="n">
        <v>40819</v>
      </c>
      <c r="B1528" s="0" t="s">
        <v>247</v>
      </c>
      <c r="C1528" s="0" t="s">
        <v>248</v>
      </c>
      <c r="D1528" s="14" t="n">
        <v>488.35</v>
      </c>
    </row>
    <row r="1529" customFormat="false" ht="15" hidden="false" customHeight="false" outlineLevel="0" collapsed="false">
      <c r="A1529" s="4" t="n">
        <v>40819</v>
      </c>
      <c r="B1529" s="0" t="s">
        <v>249</v>
      </c>
      <c r="C1529" s="0" t="s">
        <v>250</v>
      </c>
      <c r="D1529" s="14" t="n">
        <v>1432.44</v>
      </c>
    </row>
    <row r="1530" customFormat="false" ht="15" hidden="false" customHeight="false" outlineLevel="0" collapsed="false">
      <c r="A1530" s="4" t="n">
        <v>40819</v>
      </c>
      <c r="B1530" s="0" t="s">
        <v>251</v>
      </c>
      <c r="C1530" s="0" t="s">
        <v>252</v>
      </c>
      <c r="D1530" s="14" t="n">
        <v>2039.05</v>
      </c>
    </row>
    <row r="1531" customFormat="false" ht="15" hidden="false" customHeight="false" outlineLevel="0" collapsed="false">
      <c r="A1531" s="4" t="n">
        <v>40819</v>
      </c>
      <c r="B1531" s="0" t="s">
        <v>253</v>
      </c>
      <c r="C1531" s="0" t="s">
        <v>254</v>
      </c>
      <c r="D1531" s="14" t="n">
        <v>387.18</v>
      </c>
    </row>
    <row r="1532" customFormat="false" ht="15" hidden="false" customHeight="false" outlineLevel="0" collapsed="false">
      <c r="A1532" s="4" t="n">
        <v>40819</v>
      </c>
      <c r="B1532" s="0" t="s">
        <v>255</v>
      </c>
      <c r="C1532" s="0" t="s">
        <v>256</v>
      </c>
      <c r="D1532" s="14" t="n">
        <v>179.83</v>
      </c>
    </row>
    <row r="1533" customFormat="false" ht="15" hidden="false" customHeight="false" outlineLevel="0" collapsed="false">
      <c r="A1533" s="4" t="n">
        <v>40819</v>
      </c>
      <c r="B1533" s="0" t="s">
        <v>257</v>
      </c>
      <c r="C1533" s="0" t="s">
        <v>258</v>
      </c>
      <c r="D1533" s="14" t="n">
        <v>121.29</v>
      </c>
    </row>
    <row r="1534" customFormat="false" ht="15" hidden="false" customHeight="false" outlineLevel="0" collapsed="false">
      <c r="A1534" s="4" t="n">
        <v>40819</v>
      </c>
      <c r="B1534" s="0" t="s">
        <v>259</v>
      </c>
      <c r="C1534" s="0" t="s">
        <v>260</v>
      </c>
      <c r="D1534" s="14" t="n">
        <v>49.93</v>
      </c>
    </row>
    <row r="1535" customFormat="false" ht="15" hidden="false" customHeight="false" outlineLevel="0" collapsed="false">
      <c r="A1535" s="4" t="n">
        <v>40819</v>
      </c>
      <c r="B1535" s="0" t="s">
        <v>261</v>
      </c>
      <c r="C1535" s="0" t="s">
        <v>262</v>
      </c>
      <c r="D1535" s="14" t="n">
        <v>1788.3</v>
      </c>
    </row>
    <row r="1536" customFormat="false" ht="15" hidden="false" customHeight="false" outlineLevel="0" collapsed="false">
      <c r="A1536" s="4" t="n">
        <v>40819</v>
      </c>
      <c r="B1536" s="0" t="s">
        <v>263</v>
      </c>
      <c r="C1536" s="0" t="s">
        <v>264</v>
      </c>
      <c r="D1536" s="14" t="n">
        <v>787.86</v>
      </c>
    </row>
    <row r="1537" customFormat="false" ht="15" hidden="false" customHeight="false" outlineLevel="0" collapsed="false">
      <c r="A1537" s="4" t="n">
        <v>40819</v>
      </c>
      <c r="B1537" s="0" t="s">
        <v>265</v>
      </c>
      <c r="C1537" s="0" t="s">
        <v>266</v>
      </c>
      <c r="D1537" s="14" t="n">
        <v>193.8</v>
      </c>
    </row>
    <row r="1538" customFormat="false" ht="15" hidden="false" customHeight="false" outlineLevel="0" collapsed="false">
      <c r="A1538" s="4" t="n">
        <v>40819</v>
      </c>
      <c r="B1538" s="0" t="s">
        <v>267</v>
      </c>
      <c r="C1538" s="0" t="s">
        <v>268</v>
      </c>
      <c r="D1538" s="14" t="n">
        <v>438.6</v>
      </c>
    </row>
    <row r="1539" customFormat="false" ht="15" hidden="false" customHeight="false" outlineLevel="0" collapsed="false">
      <c r="A1539" s="4" t="n">
        <v>40819</v>
      </c>
      <c r="B1539" s="0" t="s">
        <v>269</v>
      </c>
      <c r="C1539" s="0" t="s">
        <v>270</v>
      </c>
      <c r="D1539" s="14" t="n">
        <v>721.73</v>
      </c>
    </row>
    <row r="1540" customFormat="false" ht="15" hidden="false" customHeight="false" outlineLevel="0" collapsed="false">
      <c r="A1540" s="4" t="n">
        <v>40819</v>
      </c>
      <c r="B1540" s="0" t="s">
        <v>271</v>
      </c>
      <c r="C1540" s="0" t="s">
        <v>272</v>
      </c>
      <c r="D1540" s="14" t="n">
        <v>3669</v>
      </c>
    </row>
    <row r="1541" customFormat="false" ht="15" hidden="false" customHeight="false" outlineLevel="0" collapsed="false">
      <c r="A1541" s="4" t="n">
        <v>40819</v>
      </c>
      <c r="B1541" s="0" t="s">
        <v>273</v>
      </c>
      <c r="C1541" s="0" t="s">
        <v>274</v>
      </c>
      <c r="D1541" s="14" t="n">
        <v>48.45</v>
      </c>
    </row>
    <row r="1542" customFormat="false" ht="15" hidden="false" customHeight="false" outlineLevel="0" collapsed="false">
      <c r="A1542" s="4" t="n">
        <v>40819</v>
      </c>
      <c r="B1542" s="0" t="s">
        <v>275</v>
      </c>
      <c r="C1542" s="0" t="s">
        <v>276</v>
      </c>
      <c r="D1542" s="14" t="n">
        <v>43.21</v>
      </c>
    </row>
    <row r="1543" customFormat="false" ht="15" hidden="false" customHeight="false" outlineLevel="0" collapsed="false">
      <c r="A1543" s="4" t="n">
        <v>40819</v>
      </c>
      <c r="B1543" s="0" t="s">
        <v>283</v>
      </c>
      <c r="C1543" s="0" t="s">
        <v>284</v>
      </c>
      <c r="D1543" s="14" t="n">
        <v>265.5</v>
      </c>
    </row>
    <row r="1544" customFormat="false" ht="15" hidden="false" customHeight="false" outlineLevel="0" collapsed="false">
      <c r="A1544" s="4" t="n">
        <v>40819</v>
      </c>
      <c r="B1544" s="0" t="s">
        <v>285</v>
      </c>
      <c r="C1544" s="0" t="s">
        <v>286</v>
      </c>
      <c r="D1544" s="14" t="n">
        <v>90.86</v>
      </c>
    </row>
    <row r="1545" customFormat="false" ht="15" hidden="false" customHeight="false" outlineLevel="0" collapsed="false">
      <c r="A1545" s="4" t="n">
        <v>40819</v>
      </c>
      <c r="B1545" s="0" t="s">
        <v>287</v>
      </c>
      <c r="C1545" s="0" t="s">
        <v>288</v>
      </c>
      <c r="D1545" s="14" t="n">
        <v>592.99</v>
      </c>
    </row>
    <row r="1546" customFormat="false" ht="15" hidden="false" customHeight="false" outlineLevel="0" collapsed="false">
      <c r="A1546" s="4" t="n">
        <v>40819</v>
      </c>
      <c r="B1546" s="0" t="s">
        <v>289</v>
      </c>
      <c r="C1546" s="0" t="s">
        <v>290</v>
      </c>
      <c r="D1546" s="14" t="n">
        <v>199.21</v>
      </c>
    </row>
    <row r="1547" customFormat="false" ht="15" hidden="false" customHeight="false" outlineLevel="0" collapsed="false">
      <c r="A1547" s="4" t="n">
        <v>40819</v>
      </c>
      <c r="B1547" s="0" t="s">
        <v>291</v>
      </c>
      <c r="C1547" s="0" t="s">
        <v>292</v>
      </c>
      <c r="D1547" s="14" t="n">
        <v>24.75</v>
      </c>
    </row>
    <row r="1548" customFormat="false" ht="15" hidden="false" customHeight="false" outlineLevel="0" collapsed="false">
      <c r="A1548" s="4" t="n">
        <v>40819</v>
      </c>
      <c r="B1548" s="0" t="s">
        <v>293</v>
      </c>
      <c r="C1548" s="0" t="s">
        <v>294</v>
      </c>
      <c r="D1548" s="14" t="n">
        <v>202.21</v>
      </c>
    </row>
    <row r="1549" customFormat="false" ht="15" hidden="false" customHeight="false" outlineLevel="0" collapsed="false">
      <c r="A1549" s="4" t="n">
        <v>40819</v>
      </c>
      <c r="B1549" s="0" t="s">
        <v>295</v>
      </c>
      <c r="C1549" s="0" t="s">
        <v>296</v>
      </c>
      <c r="D1549" s="14" t="n">
        <v>1404.24</v>
      </c>
    </row>
    <row r="1550" customFormat="false" ht="15" hidden="false" customHeight="false" outlineLevel="0" collapsed="false">
      <c r="A1550" s="4" t="n">
        <v>40819</v>
      </c>
      <c r="B1550" s="0" t="s">
        <v>297</v>
      </c>
      <c r="C1550" s="0" t="s">
        <v>298</v>
      </c>
      <c r="D1550" s="14" t="n">
        <v>998.22</v>
      </c>
    </row>
    <row r="1551" customFormat="false" ht="15" hidden="false" customHeight="false" outlineLevel="0" collapsed="false">
      <c r="A1551" s="4" t="n">
        <v>40819</v>
      </c>
      <c r="B1551" s="0" t="s">
        <v>299</v>
      </c>
      <c r="C1551" s="0" t="s">
        <v>300</v>
      </c>
      <c r="D1551" s="14" t="n">
        <v>495.13</v>
      </c>
    </row>
    <row r="1552" customFormat="false" ht="15" hidden="false" customHeight="false" outlineLevel="0" collapsed="false">
      <c r="A1552" s="4" t="n">
        <v>40819</v>
      </c>
      <c r="B1552" s="0" t="s">
        <v>301</v>
      </c>
      <c r="C1552" s="0" t="s">
        <v>302</v>
      </c>
      <c r="D1552" s="14" t="n">
        <v>329.38</v>
      </c>
    </row>
    <row r="1553" customFormat="false" ht="15" hidden="false" customHeight="false" outlineLevel="0" collapsed="false">
      <c r="A1553" s="4" t="n">
        <v>40819</v>
      </c>
      <c r="B1553" s="0" t="s">
        <v>303</v>
      </c>
      <c r="C1553" s="0" t="s">
        <v>304</v>
      </c>
      <c r="D1553" s="14" t="n">
        <v>255.54</v>
      </c>
    </row>
    <row r="1554" customFormat="false" ht="15" hidden="false" customHeight="false" outlineLevel="0" collapsed="false">
      <c r="A1554" s="4" t="n">
        <v>40819</v>
      </c>
      <c r="B1554" s="0" t="s">
        <v>305</v>
      </c>
      <c r="C1554" s="0" t="s">
        <v>306</v>
      </c>
      <c r="D1554" s="14" t="n">
        <v>3024.39</v>
      </c>
    </row>
    <row r="1555" customFormat="false" ht="15" hidden="false" customHeight="false" outlineLevel="0" collapsed="false">
      <c r="A1555" s="4" t="n">
        <v>40819</v>
      </c>
      <c r="B1555" s="0" t="s">
        <v>307</v>
      </c>
      <c r="C1555" s="0" t="s">
        <v>308</v>
      </c>
      <c r="D1555" s="14" t="n">
        <v>179.83</v>
      </c>
    </row>
    <row r="1556" customFormat="false" ht="15" hidden="false" customHeight="false" outlineLevel="0" collapsed="false">
      <c r="A1556" s="4" t="n">
        <v>40819</v>
      </c>
      <c r="B1556" s="0" t="s">
        <v>309</v>
      </c>
      <c r="C1556" s="0" t="s">
        <v>310</v>
      </c>
      <c r="D1556" s="14" t="n">
        <v>103.03</v>
      </c>
    </row>
    <row r="1557" customFormat="false" ht="15" hidden="false" customHeight="false" outlineLevel="0" collapsed="false">
      <c r="A1557" s="4" t="n">
        <v>40819</v>
      </c>
      <c r="B1557" s="0" t="s">
        <v>311</v>
      </c>
      <c r="C1557" s="0" t="s">
        <v>312</v>
      </c>
      <c r="D1557" s="14" t="n">
        <v>4858.08</v>
      </c>
    </row>
    <row r="1558" customFormat="false" ht="15" hidden="false" customHeight="false" outlineLevel="0" collapsed="false">
      <c r="A1558" s="4" t="n">
        <v>40819</v>
      </c>
      <c r="B1558" s="0" t="s">
        <v>313</v>
      </c>
      <c r="C1558" s="0" t="s">
        <v>314</v>
      </c>
      <c r="D1558" s="14" t="n">
        <v>202.38</v>
      </c>
    </row>
    <row r="1559" customFormat="false" ht="15" hidden="false" customHeight="false" outlineLevel="0" collapsed="false">
      <c r="A1559" s="4" t="n">
        <v>40819</v>
      </c>
      <c r="B1559" s="0" t="s">
        <v>315</v>
      </c>
      <c r="C1559" s="0" t="s">
        <v>316</v>
      </c>
      <c r="D1559" s="14" t="n">
        <v>647.68</v>
      </c>
    </row>
    <row r="1560" customFormat="false" ht="15" hidden="false" customHeight="false" outlineLevel="0" collapsed="false">
      <c r="A1560" s="4" t="n">
        <v>40819</v>
      </c>
      <c r="B1560" s="0" t="s">
        <v>317</v>
      </c>
      <c r="C1560" s="0" t="s">
        <v>318</v>
      </c>
      <c r="D1560" s="14" t="n">
        <v>357.61</v>
      </c>
    </row>
    <row r="1561" customFormat="false" ht="15" hidden="false" customHeight="false" outlineLevel="0" collapsed="false">
      <c r="A1561" s="4" t="n">
        <v>40819</v>
      </c>
      <c r="B1561" s="0" t="s">
        <v>319</v>
      </c>
      <c r="C1561" s="0" t="s">
        <v>320</v>
      </c>
      <c r="D1561" s="14" t="n">
        <v>392.07</v>
      </c>
    </row>
    <row r="1562" customFormat="false" ht="15" hidden="false" customHeight="false" outlineLevel="0" collapsed="false">
      <c r="A1562" s="4" t="n">
        <v>40819</v>
      </c>
      <c r="B1562" s="0" t="s">
        <v>321</v>
      </c>
      <c r="C1562" s="0" t="s">
        <v>322</v>
      </c>
      <c r="D1562" s="14" t="n">
        <v>503.3</v>
      </c>
    </row>
    <row r="1563" customFormat="false" ht="15" hidden="false" customHeight="false" outlineLevel="0" collapsed="false">
      <c r="A1563" s="4" t="n">
        <v>40819</v>
      </c>
      <c r="B1563" s="0" t="s">
        <v>323</v>
      </c>
      <c r="C1563" s="0" t="s">
        <v>324</v>
      </c>
      <c r="D1563" s="14" t="n">
        <v>440.32</v>
      </c>
    </row>
    <row r="1564" customFormat="false" ht="15" hidden="false" customHeight="false" outlineLevel="0" collapsed="false">
      <c r="A1564" s="4" t="n">
        <v>40819</v>
      </c>
      <c r="B1564" s="0" t="s">
        <v>325</v>
      </c>
      <c r="C1564" s="0" t="s">
        <v>326</v>
      </c>
      <c r="D1564" s="14" t="n">
        <v>109.79</v>
      </c>
    </row>
    <row r="1565" customFormat="false" ht="15" hidden="false" customHeight="false" outlineLevel="0" collapsed="false">
      <c r="A1565" s="4" t="n">
        <v>40819</v>
      </c>
      <c r="B1565" s="0" t="s">
        <v>327</v>
      </c>
      <c r="C1565" s="0" t="s">
        <v>328</v>
      </c>
      <c r="D1565" s="14" t="n">
        <v>33.75</v>
      </c>
    </row>
    <row r="1566" customFormat="false" ht="15" hidden="false" customHeight="false" outlineLevel="0" collapsed="false">
      <c r="A1566" s="4" t="n">
        <v>40819</v>
      </c>
      <c r="B1566" s="0" t="s">
        <v>329</v>
      </c>
      <c r="C1566" s="0" t="s">
        <v>330</v>
      </c>
      <c r="D1566" s="14" t="n">
        <v>272.24</v>
      </c>
    </row>
    <row r="1567" customFormat="false" ht="15" hidden="false" customHeight="false" outlineLevel="0" collapsed="false">
      <c r="A1567" s="4" t="n">
        <v>40819</v>
      </c>
      <c r="B1567" s="0" t="s">
        <v>331</v>
      </c>
      <c r="C1567" s="0" t="s">
        <v>332</v>
      </c>
      <c r="D1567" s="14" t="n">
        <v>226.05</v>
      </c>
    </row>
    <row r="1568" customFormat="false" ht="15" hidden="false" customHeight="false" outlineLevel="0" collapsed="false">
      <c r="A1568" s="4" t="n">
        <v>40819</v>
      </c>
      <c r="B1568" s="0" t="s">
        <v>333</v>
      </c>
      <c r="C1568" s="0" t="s">
        <v>334</v>
      </c>
      <c r="D1568" s="14" t="n">
        <v>196.34</v>
      </c>
    </row>
    <row r="1569" customFormat="false" ht="15" hidden="false" customHeight="false" outlineLevel="0" collapsed="false">
      <c r="A1569" s="4" t="n">
        <v>40819</v>
      </c>
      <c r="B1569" s="0" t="s">
        <v>335</v>
      </c>
      <c r="C1569" s="0" t="s">
        <v>336</v>
      </c>
      <c r="D1569" s="14" t="n">
        <v>63.38</v>
      </c>
    </row>
    <row r="1570" customFormat="false" ht="15" hidden="false" customHeight="false" outlineLevel="0" collapsed="false">
      <c r="A1570" s="4" t="n">
        <v>40819</v>
      </c>
      <c r="B1570" s="0" t="s">
        <v>337</v>
      </c>
      <c r="C1570" s="0" t="s">
        <v>338</v>
      </c>
      <c r="D1570" s="14" t="n">
        <v>1509.11</v>
      </c>
    </row>
    <row r="1571" customFormat="false" ht="15" hidden="false" customHeight="false" outlineLevel="0" collapsed="false">
      <c r="A1571" s="4" t="n">
        <v>40819</v>
      </c>
      <c r="B1571" s="0" t="s">
        <v>339</v>
      </c>
      <c r="C1571" s="0" t="s">
        <v>340</v>
      </c>
      <c r="D1571" s="14" t="n">
        <v>900.95</v>
      </c>
    </row>
    <row r="1572" customFormat="false" ht="15" hidden="false" customHeight="false" outlineLevel="0" collapsed="false">
      <c r="A1572" s="4" t="n">
        <v>40819</v>
      </c>
      <c r="B1572" s="0" t="s">
        <v>341</v>
      </c>
      <c r="C1572" s="0" t="s">
        <v>342</v>
      </c>
      <c r="D1572" s="14" t="n">
        <v>1362.9</v>
      </c>
    </row>
    <row r="1573" customFormat="false" ht="15" hidden="false" customHeight="false" outlineLevel="0" collapsed="false">
      <c r="A1573" s="4" t="n">
        <v>40819</v>
      </c>
      <c r="B1573" s="0" t="s">
        <v>343</v>
      </c>
      <c r="C1573" s="0" t="s">
        <v>344</v>
      </c>
      <c r="D1573" s="14" t="n">
        <v>167.38</v>
      </c>
    </row>
    <row r="1574" customFormat="false" ht="15" hidden="false" customHeight="false" outlineLevel="0" collapsed="false">
      <c r="A1574" s="4" t="n">
        <v>40819</v>
      </c>
      <c r="B1574" s="0" t="s">
        <v>345</v>
      </c>
      <c r="C1574" s="0" t="s">
        <v>346</v>
      </c>
      <c r="D1574" s="14" t="n">
        <v>428.19</v>
      </c>
    </row>
    <row r="1575" customFormat="false" ht="15" hidden="false" customHeight="false" outlineLevel="0" collapsed="false">
      <c r="A1575" s="4" t="n">
        <v>40819</v>
      </c>
      <c r="B1575" s="0" t="s">
        <v>347</v>
      </c>
      <c r="C1575" s="0" t="s">
        <v>348</v>
      </c>
      <c r="D1575" s="14" t="n">
        <v>121.27</v>
      </c>
    </row>
    <row r="1576" customFormat="false" ht="15" hidden="false" customHeight="false" outlineLevel="0" collapsed="false">
      <c r="A1576" s="4" t="n">
        <v>40819</v>
      </c>
      <c r="B1576" s="0" t="s">
        <v>349</v>
      </c>
      <c r="C1576" s="0" t="s">
        <v>350</v>
      </c>
      <c r="D1576" s="14" t="n">
        <v>239.88</v>
      </c>
    </row>
    <row r="1577" customFormat="false" ht="15" hidden="false" customHeight="false" outlineLevel="0" collapsed="false">
      <c r="A1577" s="4" t="n">
        <v>40819</v>
      </c>
      <c r="B1577" s="0" t="s">
        <v>351</v>
      </c>
      <c r="C1577" s="0" t="s">
        <v>352</v>
      </c>
      <c r="D1577" s="14" t="n">
        <v>210.91</v>
      </c>
    </row>
    <row r="1578" customFormat="false" ht="15" hidden="false" customHeight="false" outlineLevel="0" collapsed="false">
      <c r="A1578" s="4" t="n">
        <v>40819</v>
      </c>
      <c r="B1578" s="0" t="s">
        <v>353</v>
      </c>
      <c r="C1578" s="0" t="s">
        <v>354</v>
      </c>
      <c r="D1578" s="14" t="n">
        <v>118.8</v>
      </c>
    </row>
    <row r="1579" customFormat="false" ht="15" hidden="false" customHeight="false" outlineLevel="0" collapsed="false">
      <c r="A1579" s="4" t="n">
        <v>40819</v>
      </c>
      <c r="B1579" s="0" t="s">
        <v>355</v>
      </c>
      <c r="C1579" s="0" t="s">
        <v>356</v>
      </c>
      <c r="D1579" s="14" t="n">
        <v>258.47</v>
      </c>
    </row>
    <row r="1580" customFormat="false" ht="15" hidden="false" customHeight="false" outlineLevel="0" collapsed="false">
      <c r="A1580" s="4" t="n">
        <v>40819</v>
      </c>
      <c r="B1580" s="0" t="s">
        <v>357</v>
      </c>
      <c r="C1580" s="0" t="s">
        <v>358</v>
      </c>
      <c r="D1580" s="14" t="n">
        <v>316.73</v>
      </c>
    </row>
    <row r="1581" customFormat="false" ht="15" hidden="false" customHeight="false" outlineLevel="0" collapsed="false">
      <c r="A1581" s="4" t="n">
        <v>40819</v>
      </c>
      <c r="B1581" s="0" t="s">
        <v>359</v>
      </c>
      <c r="C1581" s="0" t="s">
        <v>360</v>
      </c>
      <c r="D1581" s="14" t="n">
        <v>621</v>
      </c>
    </row>
    <row r="1582" customFormat="false" ht="15" hidden="false" customHeight="false" outlineLevel="0" collapsed="false">
      <c r="A1582" s="4" t="n">
        <v>40819</v>
      </c>
      <c r="B1582" s="0" t="s">
        <v>361</v>
      </c>
      <c r="C1582" s="0" t="s">
        <v>362</v>
      </c>
      <c r="D1582" s="14" t="n">
        <v>236.89</v>
      </c>
    </row>
    <row r="1583" customFormat="false" ht="15" hidden="false" customHeight="false" outlineLevel="0" collapsed="false">
      <c r="A1583" s="4" t="n">
        <v>40819</v>
      </c>
      <c r="B1583" s="0" t="s">
        <v>363</v>
      </c>
      <c r="C1583" s="0" t="s">
        <v>364</v>
      </c>
      <c r="D1583" s="14" t="n">
        <v>118.63</v>
      </c>
    </row>
    <row r="1584" customFormat="false" ht="15" hidden="false" customHeight="false" outlineLevel="0" collapsed="false">
      <c r="A1584" s="4" t="n">
        <v>40819</v>
      </c>
      <c r="B1584" s="0" t="s">
        <v>365</v>
      </c>
      <c r="C1584" s="0" t="s">
        <v>366</v>
      </c>
      <c r="D1584" s="14" t="n">
        <v>134.89</v>
      </c>
    </row>
    <row r="1585" customFormat="false" ht="15" hidden="false" customHeight="false" outlineLevel="0" collapsed="false">
      <c r="A1585" s="4" t="n">
        <v>40819</v>
      </c>
      <c r="B1585" s="0" t="s">
        <v>367</v>
      </c>
      <c r="C1585" s="0" t="s">
        <v>368</v>
      </c>
      <c r="D1585" s="14" t="n">
        <v>485.56</v>
      </c>
    </row>
    <row r="1586" customFormat="false" ht="15" hidden="false" customHeight="false" outlineLevel="0" collapsed="false">
      <c r="A1586" s="4" t="n">
        <v>40819</v>
      </c>
      <c r="B1586" s="0" t="s">
        <v>369</v>
      </c>
      <c r="C1586" s="0" t="s">
        <v>370</v>
      </c>
      <c r="D1586" s="14" t="n">
        <v>431.54</v>
      </c>
    </row>
    <row r="1587" customFormat="false" ht="15" hidden="false" customHeight="false" outlineLevel="0" collapsed="false">
      <c r="A1587" s="4" t="n">
        <v>40819</v>
      </c>
      <c r="B1587" s="0" t="s">
        <v>371</v>
      </c>
      <c r="C1587" s="0" t="s">
        <v>372</v>
      </c>
      <c r="D1587" s="14" t="n">
        <v>388.07</v>
      </c>
    </row>
    <row r="1588" customFormat="false" ht="15" hidden="false" customHeight="false" outlineLevel="0" collapsed="false">
      <c r="A1588" s="4" t="n">
        <v>40819</v>
      </c>
      <c r="B1588" s="0" t="s">
        <v>373</v>
      </c>
      <c r="C1588" s="0" t="s">
        <v>374</v>
      </c>
      <c r="D1588" s="14" t="n">
        <v>773.21</v>
      </c>
    </row>
    <row r="1589" customFormat="false" ht="15" hidden="false" customHeight="false" outlineLevel="0" collapsed="false">
      <c r="A1589" s="4" t="n">
        <v>40819</v>
      </c>
      <c r="B1589" s="0" t="s">
        <v>375</v>
      </c>
      <c r="C1589" s="0" t="s">
        <v>376</v>
      </c>
      <c r="D1589" s="14" t="n">
        <v>260.11</v>
      </c>
    </row>
    <row r="1590" customFormat="false" ht="15" hidden="false" customHeight="false" outlineLevel="0" collapsed="false">
      <c r="A1590" s="4" t="n">
        <v>40819</v>
      </c>
      <c r="B1590" s="0" t="s">
        <v>377</v>
      </c>
      <c r="C1590" s="0" t="s">
        <v>378</v>
      </c>
      <c r="D1590" s="14" t="n">
        <v>123.67</v>
      </c>
    </row>
    <row r="1591" customFormat="false" ht="15" hidden="false" customHeight="false" outlineLevel="0" collapsed="false">
      <c r="A1591" s="4" t="n">
        <v>40819</v>
      </c>
      <c r="B1591" s="0" t="s">
        <v>379</v>
      </c>
      <c r="C1591" s="0" t="s">
        <v>380</v>
      </c>
      <c r="D1591" s="14" t="n">
        <v>710.35</v>
      </c>
    </row>
    <row r="1592" customFormat="false" ht="15" hidden="false" customHeight="false" outlineLevel="0" collapsed="false">
      <c r="A1592" s="4" t="n">
        <v>40819</v>
      </c>
      <c r="B1592" s="0" t="s">
        <v>381</v>
      </c>
      <c r="C1592" s="0" t="s">
        <v>382</v>
      </c>
      <c r="D1592" s="14" t="n">
        <v>731.79</v>
      </c>
    </row>
    <row r="1593" customFormat="false" ht="15" hidden="false" customHeight="false" outlineLevel="0" collapsed="false">
      <c r="A1593" s="4" t="n">
        <v>40819</v>
      </c>
      <c r="B1593" s="0" t="s">
        <v>383</v>
      </c>
      <c r="C1593" s="0" t="s">
        <v>384</v>
      </c>
      <c r="D1593" s="14" t="n">
        <v>8.25</v>
      </c>
    </row>
    <row r="1594" customFormat="false" ht="15" hidden="false" customHeight="false" outlineLevel="0" collapsed="false">
      <c r="A1594" s="4" t="n">
        <v>40819</v>
      </c>
      <c r="B1594" s="0" t="s">
        <v>385</v>
      </c>
      <c r="C1594" s="0" t="s">
        <v>386</v>
      </c>
      <c r="D1594" s="14" t="n">
        <v>171.91</v>
      </c>
    </row>
    <row r="1595" customFormat="false" ht="15" hidden="false" customHeight="false" outlineLevel="0" collapsed="false">
      <c r="A1595" s="4" t="n">
        <v>40819</v>
      </c>
      <c r="B1595" s="0" t="s">
        <v>387</v>
      </c>
      <c r="C1595" s="0" t="s">
        <v>388</v>
      </c>
      <c r="D1595" s="14" t="n">
        <v>8.25</v>
      </c>
    </row>
    <row r="1596" customFormat="false" ht="15" hidden="false" customHeight="false" outlineLevel="0" collapsed="false">
      <c r="A1596" s="4" t="n">
        <v>40819</v>
      </c>
      <c r="B1596" s="0" t="s">
        <v>389</v>
      </c>
      <c r="C1596" s="0" t="s">
        <v>390</v>
      </c>
      <c r="D1596" s="14" t="n">
        <v>16.5</v>
      </c>
    </row>
    <row r="1597" customFormat="false" ht="15" hidden="false" customHeight="false" outlineLevel="0" collapsed="false">
      <c r="A1597" s="4" t="n">
        <v>40819</v>
      </c>
      <c r="B1597" s="0" t="s">
        <v>391</v>
      </c>
      <c r="C1597" s="0" t="s">
        <v>392</v>
      </c>
      <c r="D1597" s="14" t="n">
        <v>471.73</v>
      </c>
    </row>
    <row r="1598" customFormat="false" ht="15" hidden="false" customHeight="false" outlineLevel="0" collapsed="false">
      <c r="A1598" s="4" t="n">
        <v>40819</v>
      </c>
      <c r="B1598" s="0" t="s">
        <v>393</v>
      </c>
      <c r="C1598" s="0" t="s">
        <v>394</v>
      </c>
      <c r="D1598" s="14" t="n">
        <v>131.4</v>
      </c>
    </row>
    <row r="1599" customFormat="false" ht="15" hidden="false" customHeight="false" outlineLevel="0" collapsed="false">
      <c r="A1599" s="4" t="n">
        <v>40819</v>
      </c>
      <c r="B1599" s="0" t="s">
        <v>395</v>
      </c>
      <c r="C1599" s="0" t="s">
        <v>396</v>
      </c>
      <c r="D1599" s="14" t="n">
        <v>33</v>
      </c>
    </row>
    <row r="1600" customFormat="false" ht="15" hidden="false" customHeight="false" outlineLevel="0" collapsed="false">
      <c r="A1600" s="4" t="n">
        <v>40819</v>
      </c>
      <c r="B1600" s="0" t="s">
        <v>397</v>
      </c>
      <c r="C1600" s="0" t="s">
        <v>398</v>
      </c>
      <c r="D1600" s="14" t="n">
        <v>185.7</v>
      </c>
    </row>
    <row r="1601" customFormat="false" ht="15" hidden="false" customHeight="false" outlineLevel="0" collapsed="false">
      <c r="A1601" s="4" t="n">
        <v>40819</v>
      </c>
      <c r="B1601" s="0" t="s">
        <v>399</v>
      </c>
      <c r="C1601" s="0" t="s">
        <v>400</v>
      </c>
      <c r="D1601" s="14" t="n">
        <v>973.46</v>
      </c>
    </row>
    <row r="1602" customFormat="false" ht="15" hidden="false" customHeight="false" outlineLevel="0" collapsed="false">
      <c r="A1602" s="4" t="n">
        <v>40819</v>
      </c>
      <c r="B1602" s="0" t="s">
        <v>401</v>
      </c>
      <c r="C1602" s="0" t="s">
        <v>402</v>
      </c>
      <c r="D1602" s="14" t="n">
        <v>965.4</v>
      </c>
    </row>
    <row r="1603" customFormat="false" ht="15" hidden="false" customHeight="false" outlineLevel="0" collapsed="false">
      <c r="A1603" s="4" t="n">
        <v>40819</v>
      </c>
      <c r="B1603" s="0" t="s">
        <v>403</v>
      </c>
      <c r="C1603" s="0" t="s">
        <v>404</v>
      </c>
      <c r="D1603" s="14" t="n">
        <v>948.76</v>
      </c>
    </row>
    <row r="1604" customFormat="false" ht="15" hidden="false" customHeight="false" outlineLevel="0" collapsed="false">
      <c r="A1604" s="4" t="n">
        <v>40819</v>
      </c>
      <c r="B1604" s="0" t="s">
        <v>405</v>
      </c>
      <c r="C1604" s="0" t="s">
        <v>406</v>
      </c>
      <c r="D1604" s="14" t="n">
        <v>508.1</v>
      </c>
    </row>
    <row r="1605" customFormat="false" ht="15" hidden="false" customHeight="false" outlineLevel="0" collapsed="false">
      <c r="A1605" s="4" t="n">
        <v>40819</v>
      </c>
      <c r="B1605" s="0" t="s">
        <v>407</v>
      </c>
      <c r="C1605" s="0" t="s">
        <v>408</v>
      </c>
      <c r="D1605" s="14" t="n">
        <v>1779.92</v>
      </c>
    </row>
    <row r="1606" customFormat="false" ht="15" hidden="false" customHeight="false" outlineLevel="0" collapsed="false">
      <c r="A1606" s="4" t="n">
        <v>40819</v>
      </c>
      <c r="B1606" s="0" t="s">
        <v>409</v>
      </c>
      <c r="C1606" s="0" t="s">
        <v>410</v>
      </c>
      <c r="D1606" s="14" t="n">
        <v>673.66</v>
      </c>
    </row>
    <row r="1607" customFormat="false" ht="15" hidden="false" customHeight="false" outlineLevel="0" collapsed="false">
      <c r="A1607" s="4" t="n">
        <v>40819</v>
      </c>
      <c r="B1607" s="0" t="s">
        <v>411</v>
      </c>
      <c r="C1607" s="0" t="s">
        <v>412</v>
      </c>
      <c r="D1607" s="14" t="n">
        <v>1214.58</v>
      </c>
    </row>
    <row r="1608" customFormat="false" ht="15" hidden="false" customHeight="false" outlineLevel="0" collapsed="false">
      <c r="A1608" s="4" t="n">
        <v>40819</v>
      </c>
      <c r="B1608" s="0" t="s">
        <v>413</v>
      </c>
      <c r="C1608" s="0" t="s">
        <v>414</v>
      </c>
      <c r="D1608" s="14" t="n">
        <v>869.89</v>
      </c>
    </row>
    <row r="1609" customFormat="false" ht="15" hidden="false" customHeight="false" outlineLevel="0" collapsed="false">
      <c r="A1609" s="4" t="n">
        <v>40819</v>
      </c>
      <c r="B1609" s="0" t="s">
        <v>415</v>
      </c>
      <c r="C1609" s="0" t="s">
        <v>416</v>
      </c>
      <c r="D1609" s="14" t="n">
        <v>699.08</v>
      </c>
    </row>
    <row r="1610" customFormat="false" ht="15" hidden="false" customHeight="false" outlineLevel="0" collapsed="false">
      <c r="A1610" s="4" t="n">
        <v>40819</v>
      </c>
      <c r="B1610" s="0" t="s">
        <v>417</v>
      </c>
      <c r="C1610" s="0" t="s">
        <v>418</v>
      </c>
      <c r="D1610" s="14" t="n">
        <v>647.41</v>
      </c>
    </row>
    <row r="1611" customFormat="false" ht="15" hidden="false" customHeight="false" outlineLevel="0" collapsed="false">
      <c r="A1611" s="4" t="n">
        <v>40819</v>
      </c>
      <c r="B1611" s="0" t="s">
        <v>419</v>
      </c>
      <c r="C1611" s="0" t="s">
        <v>420</v>
      </c>
      <c r="D1611" s="14" t="n">
        <v>647.39</v>
      </c>
    </row>
    <row r="1612" customFormat="false" ht="15" hidden="false" customHeight="false" outlineLevel="0" collapsed="false">
      <c r="A1612" s="4" t="n">
        <v>40819</v>
      </c>
      <c r="B1612" s="0" t="s">
        <v>421</v>
      </c>
      <c r="C1612" s="0" t="s">
        <v>422</v>
      </c>
      <c r="D1612" s="14" t="n">
        <v>248.85</v>
      </c>
    </row>
    <row r="1613" customFormat="false" ht="15" hidden="false" customHeight="false" outlineLevel="0" collapsed="false">
      <c r="A1613" s="4" t="n">
        <v>40819</v>
      </c>
      <c r="B1613" s="0" t="s">
        <v>423</v>
      </c>
      <c r="C1613" s="0" t="s">
        <v>424</v>
      </c>
      <c r="D1613" s="14" t="n">
        <v>496.47</v>
      </c>
    </row>
    <row r="1614" customFormat="false" ht="15" hidden="false" customHeight="false" outlineLevel="0" collapsed="false">
      <c r="A1614" s="4" t="n">
        <v>40819</v>
      </c>
      <c r="B1614" s="0" t="s">
        <v>425</v>
      </c>
      <c r="C1614" s="0" t="s">
        <v>426</v>
      </c>
      <c r="D1614" s="14" t="n">
        <v>377.99</v>
      </c>
    </row>
    <row r="1615" customFormat="false" ht="15" hidden="false" customHeight="false" outlineLevel="0" collapsed="false">
      <c r="A1615" s="4" t="n">
        <v>40819</v>
      </c>
      <c r="B1615" s="0" t="s">
        <v>427</v>
      </c>
      <c r="C1615" s="0" t="s">
        <v>428</v>
      </c>
      <c r="D1615" s="14" t="n">
        <v>1200.38</v>
      </c>
    </row>
    <row r="1616" customFormat="false" ht="15" hidden="false" customHeight="false" outlineLevel="0" collapsed="false">
      <c r="A1616" s="4" t="n">
        <v>40819</v>
      </c>
      <c r="B1616" s="0" t="s">
        <v>431</v>
      </c>
      <c r="C1616" s="0" t="s">
        <v>432</v>
      </c>
      <c r="D1616" s="14" t="n">
        <v>135.7</v>
      </c>
    </row>
    <row r="1617" customFormat="false" ht="15" hidden="false" customHeight="false" outlineLevel="0" collapsed="false">
      <c r="A1617" s="4" t="n">
        <v>40819</v>
      </c>
      <c r="B1617" s="0" t="s">
        <v>433</v>
      </c>
      <c r="C1617" s="0" t="s">
        <v>434</v>
      </c>
      <c r="D1617" s="14" t="n">
        <v>69.65</v>
      </c>
    </row>
    <row r="1618" customFormat="false" ht="15" hidden="false" customHeight="false" outlineLevel="0" collapsed="false">
      <c r="A1618" s="4" t="n">
        <v>40819</v>
      </c>
      <c r="B1618" s="0" t="s">
        <v>435</v>
      </c>
      <c r="C1618" s="0" t="s">
        <v>436</v>
      </c>
      <c r="D1618" s="14" t="n">
        <v>308.63</v>
      </c>
    </row>
    <row r="1619" customFormat="false" ht="15" hidden="false" customHeight="false" outlineLevel="0" collapsed="false">
      <c r="A1619" s="4" t="n">
        <v>40819</v>
      </c>
      <c r="B1619" s="0" t="s">
        <v>437</v>
      </c>
      <c r="C1619" s="0" t="s">
        <v>438</v>
      </c>
      <c r="D1619" s="14" t="n">
        <v>169.33</v>
      </c>
    </row>
    <row r="1620" customFormat="false" ht="15" hidden="false" customHeight="false" outlineLevel="0" collapsed="false">
      <c r="A1620" s="4" t="n">
        <v>40819</v>
      </c>
      <c r="B1620" s="0" t="s">
        <v>439</v>
      </c>
      <c r="C1620" s="0" t="s">
        <v>440</v>
      </c>
      <c r="D1620" s="14" t="n">
        <v>171.04</v>
      </c>
    </row>
    <row r="1621" customFormat="false" ht="15" hidden="false" customHeight="false" outlineLevel="0" collapsed="false">
      <c r="A1621" s="4" t="n">
        <v>40819</v>
      </c>
      <c r="B1621" s="0" t="s">
        <v>441</v>
      </c>
      <c r="C1621" s="0" t="s">
        <v>442</v>
      </c>
      <c r="D1621" s="14" t="n">
        <v>29.5</v>
      </c>
    </row>
    <row r="1622" customFormat="false" ht="15" hidden="false" customHeight="false" outlineLevel="0" collapsed="false">
      <c r="A1622" s="4" t="n">
        <v>40819</v>
      </c>
      <c r="B1622" s="0" t="s">
        <v>443</v>
      </c>
      <c r="C1622" s="0" t="s">
        <v>444</v>
      </c>
      <c r="D1622" s="14" t="n">
        <v>358.82</v>
      </c>
    </row>
    <row r="1623" customFormat="false" ht="15" hidden="false" customHeight="false" outlineLevel="0" collapsed="false">
      <c r="A1623" s="4" t="n">
        <v>40819</v>
      </c>
      <c r="B1623" s="0" t="s">
        <v>445</v>
      </c>
      <c r="C1623" s="0" t="s">
        <v>446</v>
      </c>
      <c r="D1623" s="14" t="n">
        <v>284.93</v>
      </c>
    </row>
    <row r="1624" customFormat="false" ht="15" hidden="false" customHeight="false" outlineLevel="0" collapsed="false">
      <c r="A1624" s="4" t="n">
        <v>40819</v>
      </c>
      <c r="B1624" s="0" t="s">
        <v>447</v>
      </c>
      <c r="C1624" s="0" t="s">
        <v>448</v>
      </c>
      <c r="D1624" s="14" t="n">
        <v>85</v>
      </c>
    </row>
    <row r="1625" customFormat="false" ht="15" hidden="false" customHeight="false" outlineLevel="0" collapsed="false">
      <c r="A1625" s="4" t="n">
        <v>40819</v>
      </c>
      <c r="B1625" s="0" t="s">
        <v>449</v>
      </c>
      <c r="C1625" s="0" t="s">
        <v>450</v>
      </c>
      <c r="D1625" s="14" t="n">
        <v>556.22</v>
      </c>
    </row>
    <row r="1626" customFormat="false" ht="15" hidden="false" customHeight="false" outlineLevel="0" collapsed="false">
      <c r="A1626" s="4" t="n">
        <v>40819</v>
      </c>
      <c r="B1626" s="0" t="s">
        <v>451</v>
      </c>
      <c r="C1626" s="0" t="s">
        <v>452</v>
      </c>
      <c r="D1626" s="14" t="n">
        <v>44.85</v>
      </c>
    </row>
    <row r="1627" customFormat="false" ht="15" hidden="false" customHeight="false" outlineLevel="0" collapsed="false">
      <c r="A1627" s="4" t="n">
        <v>40819</v>
      </c>
      <c r="B1627" s="0" t="s">
        <v>453</v>
      </c>
      <c r="C1627" s="0" t="s">
        <v>454</v>
      </c>
      <c r="D1627" s="14" t="n">
        <v>73.21</v>
      </c>
    </row>
    <row r="1628" customFormat="false" ht="15" hidden="false" customHeight="false" outlineLevel="0" collapsed="false">
      <c r="A1628" s="4" t="n">
        <v>40819</v>
      </c>
      <c r="B1628" s="0" t="s">
        <v>455</v>
      </c>
      <c r="C1628" s="0" t="s">
        <v>456</v>
      </c>
      <c r="D1628" s="14" t="n">
        <v>314.39</v>
      </c>
    </row>
    <row r="1629" customFormat="false" ht="15" hidden="false" customHeight="false" outlineLevel="0" collapsed="false">
      <c r="A1629" s="4" t="n">
        <v>40819</v>
      </c>
      <c r="B1629" s="0" t="s">
        <v>457</v>
      </c>
      <c r="C1629" s="0" t="s">
        <v>458</v>
      </c>
      <c r="D1629" s="14" t="n">
        <v>255.2</v>
      </c>
    </row>
    <row r="1630" customFormat="false" ht="15" hidden="false" customHeight="false" outlineLevel="0" collapsed="false">
      <c r="A1630" s="4" t="n">
        <v>40819</v>
      </c>
      <c r="B1630" s="0" t="s">
        <v>459</v>
      </c>
      <c r="C1630" s="0" t="s">
        <v>460</v>
      </c>
      <c r="D1630" s="14" t="n">
        <v>1095.05</v>
      </c>
    </row>
    <row r="1631" customFormat="false" ht="15" hidden="false" customHeight="false" outlineLevel="0" collapsed="false">
      <c r="A1631" s="4" t="n">
        <v>40819</v>
      </c>
      <c r="B1631" s="0" t="s">
        <v>461</v>
      </c>
      <c r="C1631" s="0" t="s">
        <v>462</v>
      </c>
      <c r="D1631" s="14" t="n">
        <v>946.02</v>
      </c>
    </row>
    <row r="1632" customFormat="false" ht="15" hidden="false" customHeight="false" outlineLevel="0" collapsed="false">
      <c r="A1632" s="4" t="n">
        <v>40819</v>
      </c>
      <c r="B1632" s="0" t="s">
        <v>463</v>
      </c>
      <c r="C1632" s="0" t="s">
        <v>464</v>
      </c>
      <c r="D1632" s="14" t="n">
        <v>624.83</v>
      </c>
    </row>
    <row r="1633" customFormat="false" ht="15" hidden="false" customHeight="false" outlineLevel="0" collapsed="false">
      <c r="A1633" s="4" t="n">
        <v>40819</v>
      </c>
      <c r="B1633" s="0" t="s">
        <v>465</v>
      </c>
      <c r="C1633" s="0" t="s">
        <v>466</v>
      </c>
      <c r="D1633" s="14" t="n">
        <v>164.91</v>
      </c>
    </row>
    <row r="1634" customFormat="false" ht="15" hidden="false" customHeight="false" outlineLevel="0" collapsed="false">
      <c r="A1634" s="4" t="n">
        <v>40819</v>
      </c>
      <c r="B1634" s="0" t="s">
        <v>467</v>
      </c>
      <c r="C1634" s="0" t="s">
        <v>468</v>
      </c>
      <c r="D1634" s="14" t="n">
        <v>291.42</v>
      </c>
    </row>
    <row r="1635" customFormat="false" ht="15" hidden="false" customHeight="false" outlineLevel="0" collapsed="false">
      <c r="A1635" s="4" t="n">
        <v>40819</v>
      </c>
      <c r="B1635" s="0" t="s">
        <v>469</v>
      </c>
      <c r="C1635" s="0" t="s">
        <v>470</v>
      </c>
      <c r="D1635" s="14" t="n">
        <v>1356.57</v>
      </c>
    </row>
    <row r="1636" customFormat="false" ht="15" hidden="false" customHeight="false" outlineLevel="0" collapsed="false">
      <c r="A1636" s="4" t="n">
        <v>40819</v>
      </c>
      <c r="B1636" s="0" t="s">
        <v>471</v>
      </c>
      <c r="C1636" s="0" t="s">
        <v>472</v>
      </c>
      <c r="D1636" s="14" t="n">
        <v>507.04</v>
      </c>
    </row>
    <row r="1637" customFormat="false" ht="15" hidden="false" customHeight="false" outlineLevel="0" collapsed="false">
      <c r="A1637" s="4" t="n">
        <v>40819</v>
      </c>
      <c r="B1637" s="0" t="s">
        <v>473</v>
      </c>
      <c r="C1637" s="0" t="s">
        <v>474</v>
      </c>
      <c r="D1637" s="14" t="n">
        <v>517.39</v>
      </c>
    </row>
    <row r="1638" customFormat="false" ht="15" hidden="false" customHeight="false" outlineLevel="0" collapsed="false">
      <c r="A1638" s="4" t="n">
        <v>40819</v>
      </c>
      <c r="B1638" s="0" t="s">
        <v>475</v>
      </c>
      <c r="C1638" s="0" t="s">
        <v>476</v>
      </c>
      <c r="D1638" s="14" t="n">
        <v>548.55</v>
      </c>
    </row>
    <row r="1639" customFormat="false" ht="15" hidden="false" customHeight="false" outlineLevel="0" collapsed="false">
      <c r="A1639" s="4" t="n">
        <v>40819</v>
      </c>
      <c r="B1639" s="0" t="s">
        <v>477</v>
      </c>
      <c r="C1639" s="0" t="s">
        <v>478</v>
      </c>
      <c r="D1639" s="14" t="n">
        <v>218.46</v>
      </c>
    </row>
    <row r="1640" customFormat="false" ht="15" hidden="false" customHeight="false" outlineLevel="0" collapsed="false">
      <c r="A1640" s="4" t="n">
        <v>40819</v>
      </c>
      <c r="B1640" s="0" t="s">
        <v>479</v>
      </c>
      <c r="C1640" s="0" t="s">
        <v>480</v>
      </c>
      <c r="D1640" s="14" t="n">
        <v>100.1</v>
      </c>
    </row>
    <row r="1641" customFormat="false" ht="15" hidden="false" customHeight="false" outlineLevel="0" collapsed="false">
      <c r="A1641" s="4" t="n">
        <v>40819</v>
      </c>
      <c r="B1641" s="0" t="s">
        <v>481</v>
      </c>
      <c r="C1641" s="0" t="s">
        <v>482</v>
      </c>
      <c r="D1641" s="14" t="n">
        <v>558.33</v>
      </c>
    </row>
    <row r="1642" customFormat="false" ht="15" hidden="false" customHeight="false" outlineLevel="0" collapsed="false">
      <c r="A1642" s="4" t="n">
        <v>40819</v>
      </c>
      <c r="B1642" s="0" t="s">
        <v>483</v>
      </c>
      <c r="C1642" s="0" t="s">
        <v>484</v>
      </c>
      <c r="D1642" s="14" t="n">
        <v>331.07</v>
      </c>
    </row>
    <row r="1643" customFormat="false" ht="15" hidden="false" customHeight="false" outlineLevel="0" collapsed="false">
      <c r="A1643" s="4" t="n">
        <v>40819</v>
      </c>
      <c r="B1643" s="0" t="s">
        <v>485</v>
      </c>
      <c r="C1643" s="0" t="s">
        <v>486</v>
      </c>
      <c r="D1643" s="14" t="n">
        <v>482.6</v>
      </c>
    </row>
    <row r="1644" customFormat="false" ht="15" hidden="false" customHeight="false" outlineLevel="0" collapsed="false">
      <c r="A1644" s="4" t="n">
        <v>40819</v>
      </c>
      <c r="B1644" s="0" t="s">
        <v>487</v>
      </c>
      <c r="C1644" s="0" t="s">
        <v>488</v>
      </c>
      <c r="D1644" s="14" t="n">
        <v>678.16</v>
      </c>
    </row>
    <row r="1645" customFormat="false" ht="15" hidden="false" customHeight="false" outlineLevel="0" collapsed="false">
      <c r="A1645" s="4" t="n">
        <v>40819</v>
      </c>
      <c r="B1645" s="0" t="s">
        <v>489</v>
      </c>
      <c r="C1645" s="0" t="s">
        <v>490</v>
      </c>
      <c r="D1645" s="14" t="n">
        <v>496.76</v>
      </c>
    </row>
    <row r="1646" customFormat="false" ht="15" hidden="false" customHeight="false" outlineLevel="0" collapsed="false">
      <c r="A1646" s="4" t="n">
        <v>40819</v>
      </c>
      <c r="B1646" s="0" t="s">
        <v>491</v>
      </c>
      <c r="C1646" s="0" t="s">
        <v>492</v>
      </c>
      <c r="D1646" s="14" t="n">
        <v>630.92</v>
      </c>
    </row>
    <row r="1647" customFormat="false" ht="15" hidden="false" customHeight="false" outlineLevel="0" collapsed="false">
      <c r="A1647" s="4" t="n">
        <v>40819</v>
      </c>
      <c r="B1647" s="0" t="s">
        <v>493</v>
      </c>
      <c r="C1647" s="0" t="s">
        <v>494</v>
      </c>
      <c r="D1647" s="14" t="n">
        <v>245.18</v>
      </c>
    </row>
    <row r="1648" customFormat="false" ht="15" hidden="false" customHeight="false" outlineLevel="0" collapsed="false">
      <c r="A1648" s="4" t="n">
        <v>40819</v>
      </c>
      <c r="B1648" s="0" t="s">
        <v>495</v>
      </c>
      <c r="C1648" s="0" t="s">
        <v>496</v>
      </c>
      <c r="D1648" s="14" t="n">
        <v>70.38</v>
      </c>
    </row>
    <row r="1649" customFormat="false" ht="15" hidden="false" customHeight="false" outlineLevel="0" collapsed="false">
      <c r="A1649" s="4" t="n">
        <v>40819</v>
      </c>
      <c r="B1649" s="0" t="s">
        <v>497</v>
      </c>
      <c r="C1649" s="0" t="s">
        <v>498</v>
      </c>
      <c r="D1649" s="14" t="n">
        <v>840.01</v>
      </c>
    </row>
    <row r="1650" customFormat="false" ht="15" hidden="false" customHeight="false" outlineLevel="0" collapsed="false">
      <c r="A1650" s="4" t="n">
        <v>40819</v>
      </c>
      <c r="B1650" s="0" t="s">
        <v>499</v>
      </c>
      <c r="C1650" s="0" t="s">
        <v>500</v>
      </c>
      <c r="D1650" s="14" t="n">
        <v>821.7</v>
      </c>
    </row>
    <row r="1651" customFormat="false" ht="15" hidden="false" customHeight="false" outlineLevel="0" collapsed="false">
      <c r="A1651" s="4" t="n">
        <v>40819</v>
      </c>
      <c r="B1651" s="0" t="s">
        <v>501</v>
      </c>
      <c r="C1651" s="0" t="s">
        <v>502</v>
      </c>
      <c r="D1651" s="14" t="n">
        <v>307.48</v>
      </c>
    </row>
    <row r="1652" customFormat="false" ht="15" hidden="false" customHeight="false" outlineLevel="0" collapsed="false">
      <c r="A1652" s="4" t="n">
        <v>40819</v>
      </c>
      <c r="B1652" s="0" t="s">
        <v>503</v>
      </c>
      <c r="C1652" s="0" t="s">
        <v>504</v>
      </c>
      <c r="D1652" s="14" t="n">
        <v>17.25</v>
      </c>
    </row>
    <row r="1653" customFormat="false" ht="15" hidden="false" customHeight="false" outlineLevel="0" collapsed="false">
      <c r="A1653" s="4" t="n">
        <v>40819</v>
      </c>
      <c r="B1653" s="0" t="s">
        <v>505</v>
      </c>
      <c r="C1653" s="0" t="s">
        <v>506</v>
      </c>
      <c r="D1653" s="14" t="n">
        <v>73.15</v>
      </c>
    </row>
    <row r="1654" customFormat="false" ht="15" hidden="false" customHeight="false" outlineLevel="0" collapsed="false">
      <c r="A1654" s="4" t="n">
        <v>40819</v>
      </c>
      <c r="B1654" s="0" t="s">
        <v>507</v>
      </c>
      <c r="C1654" s="0" t="s">
        <v>508</v>
      </c>
      <c r="D1654" s="14" t="n">
        <v>683.6</v>
      </c>
    </row>
    <row r="1655" customFormat="false" ht="15" hidden="false" customHeight="false" outlineLevel="0" collapsed="false">
      <c r="A1655" s="4" t="n">
        <v>40819</v>
      </c>
      <c r="B1655" s="0" t="s">
        <v>511</v>
      </c>
      <c r="C1655" s="0" t="s">
        <v>512</v>
      </c>
      <c r="D1655" s="14" t="n">
        <v>489.6</v>
      </c>
    </row>
    <row r="1656" customFormat="false" ht="15" hidden="false" customHeight="false" outlineLevel="0" collapsed="false">
      <c r="A1656" s="4" t="n">
        <v>40819</v>
      </c>
      <c r="B1656" s="0" t="s">
        <v>513</v>
      </c>
      <c r="C1656" s="0" t="s">
        <v>514</v>
      </c>
      <c r="D1656" s="14" t="n">
        <v>583</v>
      </c>
    </row>
    <row r="1657" customFormat="false" ht="15" hidden="false" customHeight="false" outlineLevel="0" collapsed="false">
      <c r="A1657" s="4" t="n">
        <v>40819</v>
      </c>
      <c r="B1657" s="0" t="s">
        <v>515</v>
      </c>
      <c r="C1657" s="0" t="s">
        <v>516</v>
      </c>
      <c r="D1657" s="14" t="n">
        <v>57.46</v>
      </c>
    </row>
    <row r="1658" customFormat="false" ht="15" hidden="false" customHeight="false" outlineLevel="0" collapsed="false">
      <c r="A1658" s="4" t="n">
        <v>40819</v>
      </c>
      <c r="B1658" s="0" t="s">
        <v>517</v>
      </c>
      <c r="C1658" s="0" t="s">
        <v>518</v>
      </c>
      <c r="D1658" s="14" t="n">
        <v>181.63</v>
      </c>
    </row>
    <row r="1659" customFormat="false" ht="15" hidden="false" customHeight="false" outlineLevel="0" collapsed="false">
      <c r="A1659" s="4" t="n">
        <v>40819</v>
      </c>
      <c r="B1659" s="0" t="s">
        <v>519</v>
      </c>
      <c r="C1659" s="0" t="s">
        <v>520</v>
      </c>
      <c r="D1659" s="14" t="n">
        <v>194.51</v>
      </c>
    </row>
    <row r="1660" customFormat="false" ht="15" hidden="false" customHeight="false" outlineLevel="0" collapsed="false">
      <c r="A1660" s="4" t="n">
        <v>40819</v>
      </c>
      <c r="B1660" s="0" t="s">
        <v>521</v>
      </c>
      <c r="C1660" s="0" t="s">
        <v>522</v>
      </c>
      <c r="D1660" s="14" t="n">
        <v>487.88</v>
      </c>
    </row>
    <row r="1661" customFormat="false" ht="15" hidden="false" customHeight="false" outlineLevel="0" collapsed="false">
      <c r="A1661" s="4" t="n">
        <v>40819</v>
      </c>
      <c r="B1661" s="0" t="s">
        <v>523</v>
      </c>
      <c r="C1661" s="0" t="s">
        <v>524</v>
      </c>
      <c r="D1661" s="14" t="n">
        <v>262.46</v>
      </c>
    </row>
    <row r="1662" customFormat="false" ht="15" hidden="false" customHeight="false" outlineLevel="0" collapsed="false">
      <c r="A1662" s="4" t="n">
        <v>40819</v>
      </c>
      <c r="B1662" s="0" t="s">
        <v>525</v>
      </c>
      <c r="C1662" s="0" t="s">
        <v>526</v>
      </c>
      <c r="D1662" s="14" t="n">
        <v>690.93</v>
      </c>
    </row>
    <row r="1663" customFormat="false" ht="15" hidden="false" customHeight="false" outlineLevel="0" collapsed="false">
      <c r="A1663" s="4" t="n">
        <v>40819</v>
      </c>
      <c r="B1663" s="0" t="s">
        <v>527</v>
      </c>
      <c r="C1663" s="0" t="s">
        <v>528</v>
      </c>
      <c r="D1663" s="14" t="n">
        <v>71.1</v>
      </c>
    </row>
    <row r="1664" customFormat="false" ht="15" hidden="false" customHeight="false" outlineLevel="0" collapsed="false">
      <c r="A1664" s="4" t="n">
        <v>40819</v>
      </c>
      <c r="B1664" s="0" t="s">
        <v>529</v>
      </c>
      <c r="C1664" s="0" t="s">
        <v>530</v>
      </c>
      <c r="D1664" s="14" t="n">
        <v>268.94</v>
      </c>
    </row>
    <row r="1665" customFormat="false" ht="15" hidden="false" customHeight="false" outlineLevel="0" collapsed="false">
      <c r="A1665" s="4" t="n">
        <v>40819</v>
      </c>
      <c r="B1665" s="0" t="s">
        <v>531</v>
      </c>
      <c r="C1665" s="0" t="s">
        <v>532</v>
      </c>
      <c r="D1665" s="14" t="n">
        <v>600.58</v>
      </c>
    </row>
    <row r="1666" customFormat="false" ht="15" hidden="false" customHeight="false" outlineLevel="0" collapsed="false">
      <c r="A1666" s="4" t="n">
        <v>40819</v>
      </c>
      <c r="B1666" s="0" t="s">
        <v>533</v>
      </c>
      <c r="C1666" s="0" t="s">
        <v>534</v>
      </c>
      <c r="D1666" s="14" t="n">
        <v>403.78</v>
      </c>
    </row>
    <row r="1667" customFormat="false" ht="15" hidden="false" customHeight="false" outlineLevel="0" collapsed="false">
      <c r="A1667" s="4" t="n">
        <v>40819</v>
      </c>
      <c r="B1667" s="0" t="s">
        <v>535</v>
      </c>
      <c r="C1667" s="0" t="s">
        <v>536</v>
      </c>
      <c r="D1667" s="14" t="n">
        <v>260.97</v>
      </c>
    </row>
    <row r="1668" customFormat="false" ht="15" hidden="false" customHeight="false" outlineLevel="0" collapsed="false">
      <c r="A1668" s="4" t="n">
        <v>40819</v>
      </c>
      <c r="B1668" s="0" t="s">
        <v>537</v>
      </c>
      <c r="C1668" s="0" t="s">
        <v>538</v>
      </c>
      <c r="D1668" s="14" t="n">
        <v>142.5</v>
      </c>
    </row>
    <row r="1669" customFormat="false" ht="15" hidden="false" customHeight="false" outlineLevel="0" collapsed="false">
      <c r="A1669" s="4" t="n">
        <v>40819</v>
      </c>
      <c r="B1669" s="0" t="s">
        <v>539</v>
      </c>
      <c r="C1669" s="0" t="s">
        <v>540</v>
      </c>
      <c r="D1669" s="14" t="n">
        <v>183.15</v>
      </c>
    </row>
    <row r="1670" customFormat="false" ht="15" hidden="false" customHeight="false" outlineLevel="0" collapsed="false">
      <c r="A1670" s="4" t="n">
        <v>40819</v>
      </c>
      <c r="B1670" s="0" t="s">
        <v>541</v>
      </c>
      <c r="C1670" s="0" t="s">
        <v>542</v>
      </c>
      <c r="D1670" s="14" t="n">
        <v>674.91</v>
      </c>
    </row>
    <row r="1671" customFormat="false" ht="15" hidden="false" customHeight="false" outlineLevel="0" collapsed="false">
      <c r="A1671" s="4" t="n">
        <v>40819</v>
      </c>
      <c r="B1671" s="0" t="s">
        <v>543</v>
      </c>
      <c r="C1671" s="0" t="s">
        <v>544</v>
      </c>
      <c r="D1671" s="14" t="n">
        <v>809.98</v>
      </c>
    </row>
    <row r="1672" customFormat="false" ht="15" hidden="false" customHeight="false" outlineLevel="0" collapsed="false">
      <c r="A1672" s="4" t="n">
        <v>40819</v>
      </c>
      <c r="B1672" s="0" t="s">
        <v>545</v>
      </c>
      <c r="C1672" s="0" t="s">
        <v>546</v>
      </c>
      <c r="D1672" s="14" t="n">
        <v>6.24</v>
      </c>
    </row>
    <row r="1673" customFormat="false" ht="15" hidden="false" customHeight="false" outlineLevel="0" collapsed="false">
      <c r="A1673" s="4" t="n">
        <v>40819</v>
      </c>
      <c r="B1673" s="0" t="s">
        <v>547</v>
      </c>
      <c r="C1673" s="0" t="s">
        <v>548</v>
      </c>
      <c r="D1673" s="14" t="n">
        <v>440.93</v>
      </c>
    </row>
    <row r="1674" customFormat="false" ht="15" hidden="false" customHeight="false" outlineLevel="0" collapsed="false">
      <c r="A1674" s="4" t="n">
        <v>40819</v>
      </c>
      <c r="B1674" s="0" t="s">
        <v>549</v>
      </c>
      <c r="C1674" s="0" t="s">
        <v>550</v>
      </c>
      <c r="D1674" s="14" t="n">
        <v>74.96</v>
      </c>
    </row>
    <row r="1675" customFormat="false" ht="15" hidden="false" customHeight="false" outlineLevel="0" collapsed="false">
      <c r="A1675" s="4" t="n">
        <v>40819</v>
      </c>
      <c r="B1675" s="0" t="s">
        <v>551</v>
      </c>
      <c r="C1675" s="0" t="s">
        <v>552</v>
      </c>
      <c r="D1675" s="14" t="n">
        <v>397.17</v>
      </c>
    </row>
    <row r="1676" customFormat="false" ht="15" hidden="false" customHeight="false" outlineLevel="0" collapsed="false">
      <c r="A1676" s="4" t="n">
        <v>40819</v>
      </c>
      <c r="B1676" s="0" t="s">
        <v>553</v>
      </c>
      <c r="C1676" s="0" t="s">
        <v>554</v>
      </c>
      <c r="D1676" s="14" t="n">
        <v>199.12</v>
      </c>
    </row>
    <row r="1677" customFormat="false" ht="15" hidden="false" customHeight="false" outlineLevel="0" collapsed="false">
      <c r="A1677" s="4" t="n">
        <v>40819</v>
      </c>
      <c r="B1677" s="0" t="s">
        <v>555</v>
      </c>
      <c r="C1677" s="0" t="s">
        <v>556</v>
      </c>
      <c r="D1677" s="14" t="n">
        <v>47.33</v>
      </c>
    </row>
    <row r="1678" customFormat="false" ht="15" hidden="false" customHeight="false" outlineLevel="0" collapsed="false">
      <c r="A1678" s="4" t="n">
        <v>40819</v>
      </c>
      <c r="B1678" s="0" t="s">
        <v>557</v>
      </c>
      <c r="C1678" s="0" t="s">
        <v>558</v>
      </c>
      <c r="D1678" s="14" t="n">
        <v>56.25</v>
      </c>
    </row>
    <row r="1679" customFormat="false" ht="15" hidden="false" customHeight="false" outlineLevel="0" collapsed="false">
      <c r="A1679" s="4" t="n">
        <v>40819</v>
      </c>
      <c r="B1679" s="0" t="s">
        <v>559</v>
      </c>
      <c r="C1679" s="0" t="s">
        <v>560</v>
      </c>
      <c r="D1679" s="14" t="n">
        <v>197.98</v>
      </c>
    </row>
    <row r="1680" customFormat="false" ht="15" hidden="false" customHeight="false" outlineLevel="0" collapsed="false">
      <c r="A1680" s="4" t="n">
        <v>40819</v>
      </c>
      <c r="B1680" s="0" t="s">
        <v>561</v>
      </c>
      <c r="C1680" s="0" t="s">
        <v>562</v>
      </c>
      <c r="D1680" s="14" t="n">
        <v>209.84</v>
      </c>
    </row>
    <row r="1681" customFormat="false" ht="15" hidden="false" customHeight="false" outlineLevel="0" collapsed="false">
      <c r="A1681" s="4" t="n">
        <v>40819</v>
      </c>
      <c r="B1681" s="0" t="s">
        <v>563</v>
      </c>
      <c r="C1681" s="0" t="s">
        <v>564</v>
      </c>
      <c r="D1681" s="14" t="n">
        <v>13.5</v>
      </c>
    </row>
    <row r="1682" customFormat="false" ht="15" hidden="false" customHeight="false" outlineLevel="0" collapsed="false">
      <c r="A1682" s="4" t="n">
        <v>40819</v>
      </c>
      <c r="B1682" s="0" t="s">
        <v>565</v>
      </c>
      <c r="C1682" s="0" t="s">
        <v>566</v>
      </c>
      <c r="D1682" s="14" t="n">
        <v>33.83</v>
      </c>
    </row>
    <row r="1683" customFormat="false" ht="15" hidden="false" customHeight="false" outlineLevel="0" collapsed="false">
      <c r="A1683" s="4" t="n">
        <v>40819</v>
      </c>
      <c r="B1683" s="0" t="s">
        <v>567</v>
      </c>
      <c r="C1683" s="0" t="s">
        <v>568</v>
      </c>
      <c r="D1683" s="14" t="n">
        <v>1140.53</v>
      </c>
    </row>
    <row r="1684" customFormat="false" ht="15" hidden="false" customHeight="false" outlineLevel="0" collapsed="false">
      <c r="A1684" s="4" t="n">
        <v>40819</v>
      </c>
      <c r="B1684" s="0" t="s">
        <v>569</v>
      </c>
      <c r="C1684" s="0" t="s">
        <v>570</v>
      </c>
      <c r="D1684" s="14" t="n">
        <v>205.83</v>
      </c>
    </row>
    <row r="1685" customFormat="false" ht="15" hidden="false" customHeight="false" outlineLevel="0" collapsed="false">
      <c r="A1685" s="4" t="n">
        <v>40819</v>
      </c>
      <c r="B1685" s="0" t="s">
        <v>571</v>
      </c>
      <c r="C1685" s="0" t="s">
        <v>572</v>
      </c>
      <c r="D1685" s="14" t="n">
        <v>788.35</v>
      </c>
    </row>
    <row r="1686" customFormat="false" ht="15" hidden="false" customHeight="false" outlineLevel="0" collapsed="false">
      <c r="A1686" s="4" t="n">
        <v>40819</v>
      </c>
      <c r="B1686" s="0" t="s">
        <v>573</v>
      </c>
      <c r="C1686" s="0" t="s">
        <v>574</v>
      </c>
      <c r="D1686" s="14" t="n">
        <v>911.82</v>
      </c>
    </row>
    <row r="1687" customFormat="false" ht="15" hidden="false" customHeight="false" outlineLevel="0" collapsed="false">
      <c r="A1687" s="4" t="n">
        <v>40819</v>
      </c>
      <c r="B1687" s="0" t="s">
        <v>575</v>
      </c>
      <c r="C1687" s="0" t="s">
        <v>576</v>
      </c>
      <c r="D1687" s="14" t="n">
        <v>1518.94</v>
      </c>
    </row>
    <row r="1688" customFormat="false" ht="15" hidden="false" customHeight="false" outlineLevel="0" collapsed="false">
      <c r="A1688" s="4" t="n">
        <v>40819</v>
      </c>
      <c r="B1688" s="0" t="s">
        <v>577</v>
      </c>
      <c r="C1688" s="0" t="s">
        <v>578</v>
      </c>
      <c r="D1688" s="14" t="n">
        <v>868.98</v>
      </c>
    </row>
    <row r="1689" customFormat="false" ht="15" hidden="false" customHeight="false" outlineLevel="0" collapsed="false">
      <c r="A1689" s="4" t="n">
        <v>40819</v>
      </c>
      <c r="B1689" s="0" t="s">
        <v>579</v>
      </c>
      <c r="C1689" s="0" t="s">
        <v>580</v>
      </c>
      <c r="D1689" s="14" t="n">
        <v>323.46</v>
      </c>
    </row>
    <row r="1690" customFormat="false" ht="15" hidden="false" customHeight="false" outlineLevel="0" collapsed="false">
      <c r="A1690" s="4" t="n">
        <v>40819</v>
      </c>
      <c r="B1690" s="0" t="s">
        <v>581</v>
      </c>
      <c r="C1690" s="0" t="s">
        <v>582</v>
      </c>
      <c r="D1690" s="14" t="n">
        <v>607.41</v>
      </c>
    </row>
    <row r="1691" customFormat="false" ht="15" hidden="false" customHeight="false" outlineLevel="0" collapsed="false">
      <c r="A1691" s="4" t="n">
        <v>40819</v>
      </c>
      <c r="B1691" s="0" t="s">
        <v>583</v>
      </c>
      <c r="C1691" s="0" t="s">
        <v>584</v>
      </c>
      <c r="D1691" s="14" t="n">
        <v>180.84</v>
      </c>
    </row>
    <row r="1692" customFormat="false" ht="15" hidden="false" customHeight="false" outlineLevel="0" collapsed="false">
      <c r="A1692" s="4" t="n">
        <v>40819</v>
      </c>
      <c r="B1692" s="0" t="s">
        <v>585</v>
      </c>
      <c r="C1692" s="0" t="s">
        <v>586</v>
      </c>
      <c r="D1692" s="14" t="n">
        <v>393.71</v>
      </c>
    </row>
    <row r="1693" customFormat="false" ht="15" hidden="false" customHeight="false" outlineLevel="0" collapsed="false">
      <c r="A1693" s="4" t="n">
        <v>40819</v>
      </c>
      <c r="B1693" s="0" t="s">
        <v>587</v>
      </c>
      <c r="C1693" s="0" t="s">
        <v>588</v>
      </c>
      <c r="D1693" s="14" t="n">
        <v>356.53</v>
      </c>
    </row>
    <row r="1694" customFormat="false" ht="15" hidden="false" customHeight="false" outlineLevel="0" collapsed="false">
      <c r="A1694" s="4" t="n">
        <v>40819</v>
      </c>
      <c r="B1694" s="0" t="s">
        <v>589</v>
      </c>
      <c r="C1694" s="0" t="s">
        <v>590</v>
      </c>
      <c r="D1694" s="14" t="n">
        <v>132.76</v>
      </c>
    </row>
    <row r="1695" customFormat="false" ht="15" hidden="false" customHeight="false" outlineLevel="0" collapsed="false">
      <c r="A1695" s="4" t="n">
        <v>40819</v>
      </c>
      <c r="B1695" s="0" t="s">
        <v>591</v>
      </c>
      <c r="C1695" s="0" t="s">
        <v>592</v>
      </c>
      <c r="D1695" s="14" t="n">
        <v>669.69</v>
      </c>
    </row>
    <row r="1696" customFormat="false" ht="15" hidden="false" customHeight="false" outlineLevel="0" collapsed="false">
      <c r="A1696" s="4" t="n">
        <v>40819</v>
      </c>
      <c r="B1696" s="0" t="s">
        <v>593</v>
      </c>
      <c r="C1696" s="0" t="s">
        <v>594</v>
      </c>
      <c r="D1696" s="14" t="n">
        <v>146.07</v>
      </c>
    </row>
    <row r="1697" customFormat="false" ht="15" hidden="false" customHeight="false" outlineLevel="0" collapsed="false">
      <c r="A1697" s="4" t="n">
        <v>40819</v>
      </c>
      <c r="B1697" s="0" t="s">
        <v>595</v>
      </c>
      <c r="C1697" s="0" t="s">
        <v>596</v>
      </c>
      <c r="D1697" s="14" t="n">
        <v>1808.31</v>
      </c>
    </row>
    <row r="1698" customFormat="false" ht="15" hidden="false" customHeight="false" outlineLevel="0" collapsed="false">
      <c r="A1698" s="4" t="n">
        <v>40819</v>
      </c>
      <c r="B1698" s="0" t="s">
        <v>597</v>
      </c>
      <c r="C1698" s="0" t="s">
        <v>598</v>
      </c>
      <c r="D1698" s="14" t="n">
        <v>424.84</v>
      </c>
    </row>
    <row r="1699" customFormat="false" ht="15" hidden="false" customHeight="false" outlineLevel="0" collapsed="false">
      <c r="A1699" s="4" t="n">
        <v>40819</v>
      </c>
      <c r="B1699" s="0" t="s">
        <v>599</v>
      </c>
      <c r="C1699" s="0" t="s">
        <v>600</v>
      </c>
      <c r="D1699" s="14" t="n">
        <v>136.95</v>
      </c>
    </row>
    <row r="1700" customFormat="false" ht="15" hidden="false" customHeight="false" outlineLevel="0" collapsed="false">
      <c r="A1700" s="4" t="n">
        <v>40819</v>
      </c>
      <c r="B1700" s="0" t="s">
        <v>601</v>
      </c>
      <c r="C1700" s="0" t="s">
        <v>602</v>
      </c>
      <c r="D1700" s="14" t="n">
        <v>277.05</v>
      </c>
    </row>
    <row r="1701" customFormat="false" ht="15" hidden="false" customHeight="false" outlineLevel="0" collapsed="false">
      <c r="A1701" s="4" t="n">
        <v>40819</v>
      </c>
      <c r="B1701" s="0" t="s">
        <v>603</v>
      </c>
      <c r="C1701" s="0" t="s">
        <v>604</v>
      </c>
      <c r="D1701" s="14" t="n">
        <v>4689.84</v>
      </c>
    </row>
    <row r="1702" customFormat="false" ht="15" hidden="false" customHeight="false" outlineLevel="0" collapsed="false">
      <c r="A1702" s="4" t="n">
        <v>40819</v>
      </c>
      <c r="B1702" s="0" t="s">
        <v>605</v>
      </c>
      <c r="C1702" s="0" t="s">
        <v>606</v>
      </c>
      <c r="D1702" s="14" t="n">
        <v>56.88</v>
      </c>
    </row>
    <row r="1703" customFormat="false" ht="15" hidden="false" customHeight="false" outlineLevel="0" collapsed="false">
      <c r="A1703" s="4" t="n">
        <v>40819</v>
      </c>
      <c r="B1703" s="0" t="s">
        <v>607</v>
      </c>
      <c r="C1703" s="0" t="s">
        <v>608</v>
      </c>
      <c r="D1703" s="14" t="n">
        <v>64.18</v>
      </c>
    </row>
    <row r="1704" customFormat="false" ht="15" hidden="false" customHeight="false" outlineLevel="0" collapsed="false">
      <c r="A1704" s="4" t="n">
        <v>40819</v>
      </c>
      <c r="B1704" s="0" t="s">
        <v>609</v>
      </c>
      <c r="C1704" s="0" t="s">
        <v>610</v>
      </c>
      <c r="D1704" s="14" t="n">
        <v>42.43</v>
      </c>
    </row>
    <row r="1705" customFormat="false" ht="15" hidden="false" customHeight="false" outlineLevel="0" collapsed="false">
      <c r="A1705" s="4" t="n">
        <v>40819</v>
      </c>
      <c r="B1705" s="0" t="s">
        <v>611</v>
      </c>
      <c r="C1705" s="0" t="s">
        <v>612</v>
      </c>
      <c r="D1705" s="14" t="n">
        <v>282.88</v>
      </c>
    </row>
    <row r="1706" customFormat="false" ht="15" hidden="false" customHeight="false" outlineLevel="0" collapsed="false">
      <c r="A1706" s="4" t="n">
        <v>40819</v>
      </c>
      <c r="B1706" s="0" t="s">
        <v>613</v>
      </c>
      <c r="C1706" s="0" t="s">
        <v>614</v>
      </c>
      <c r="D1706" s="14" t="n">
        <v>1.65</v>
      </c>
    </row>
    <row r="1707" customFormat="false" ht="15" hidden="false" customHeight="false" outlineLevel="0" collapsed="false">
      <c r="A1707" s="4" t="n">
        <v>40819</v>
      </c>
      <c r="B1707" s="0" t="s">
        <v>615</v>
      </c>
      <c r="C1707" s="0" t="s">
        <v>616</v>
      </c>
      <c r="D1707" s="14" t="n">
        <v>736.82</v>
      </c>
    </row>
    <row r="1708" customFormat="false" ht="15" hidden="false" customHeight="false" outlineLevel="0" collapsed="false">
      <c r="A1708" s="4" t="n">
        <v>40819</v>
      </c>
      <c r="B1708" s="0" t="s">
        <v>617</v>
      </c>
      <c r="C1708" s="0" t="s">
        <v>618</v>
      </c>
      <c r="D1708" s="14" t="n">
        <v>305.52</v>
      </c>
    </row>
    <row r="1709" customFormat="false" ht="15" hidden="false" customHeight="false" outlineLevel="0" collapsed="false">
      <c r="A1709" s="4" t="n">
        <v>40819</v>
      </c>
      <c r="B1709" s="0" t="s">
        <v>619</v>
      </c>
      <c r="C1709" s="0" t="s">
        <v>620</v>
      </c>
      <c r="D1709" s="14" t="n">
        <v>454.26</v>
      </c>
    </row>
    <row r="1710" customFormat="false" ht="15" hidden="false" customHeight="false" outlineLevel="0" collapsed="false">
      <c r="A1710" s="4" t="n">
        <v>40819</v>
      </c>
      <c r="B1710" s="0" t="s">
        <v>621</v>
      </c>
      <c r="C1710" s="0" t="s">
        <v>622</v>
      </c>
      <c r="D1710" s="14" t="n">
        <v>519.55</v>
      </c>
    </row>
    <row r="1711" customFormat="false" ht="15" hidden="false" customHeight="false" outlineLevel="0" collapsed="false">
      <c r="A1711" s="4" t="n">
        <v>40819</v>
      </c>
      <c r="B1711" s="0" t="s">
        <v>623</v>
      </c>
      <c r="C1711" s="0" t="s">
        <v>624</v>
      </c>
      <c r="D1711" s="14" t="n">
        <v>216</v>
      </c>
    </row>
    <row r="1712" customFormat="false" ht="15" hidden="false" customHeight="false" outlineLevel="0" collapsed="false">
      <c r="A1712" s="4" t="n">
        <v>40819</v>
      </c>
      <c r="B1712" s="0" t="s">
        <v>625</v>
      </c>
      <c r="C1712" s="0" t="s">
        <v>626</v>
      </c>
      <c r="D1712" s="14" t="n">
        <v>415.37</v>
      </c>
    </row>
    <row r="1713" customFormat="false" ht="15" hidden="false" customHeight="false" outlineLevel="0" collapsed="false">
      <c r="A1713" s="4" t="n">
        <v>40819</v>
      </c>
      <c r="B1713" s="0" t="s">
        <v>627</v>
      </c>
      <c r="C1713" s="0" t="s">
        <v>628</v>
      </c>
      <c r="D1713" s="14" t="n">
        <v>315.4</v>
      </c>
    </row>
    <row r="1714" customFormat="false" ht="15" hidden="false" customHeight="false" outlineLevel="0" collapsed="false">
      <c r="A1714" s="4" t="n">
        <v>40819</v>
      </c>
      <c r="B1714" s="0" t="s">
        <v>629</v>
      </c>
      <c r="C1714" s="0" t="s">
        <v>630</v>
      </c>
      <c r="D1714" s="14" t="n">
        <v>475.2</v>
      </c>
    </row>
    <row r="1715" customFormat="false" ht="15" hidden="false" customHeight="false" outlineLevel="0" collapsed="false">
      <c r="A1715" s="4" t="n">
        <v>40819</v>
      </c>
      <c r="B1715" s="0" t="s">
        <v>631</v>
      </c>
      <c r="C1715" s="0" t="s">
        <v>632</v>
      </c>
      <c r="D1715" s="14" t="n">
        <v>468.26</v>
      </c>
    </row>
    <row r="1716" customFormat="false" ht="15" hidden="false" customHeight="false" outlineLevel="0" collapsed="false">
      <c r="A1716" s="4" t="n">
        <v>40819</v>
      </c>
      <c r="B1716" s="0" t="s">
        <v>633</v>
      </c>
      <c r="C1716" s="0" t="s">
        <v>634</v>
      </c>
      <c r="D1716" s="14" t="n">
        <v>169.08</v>
      </c>
    </row>
    <row r="1717" customFormat="false" ht="15" hidden="false" customHeight="false" outlineLevel="0" collapsed="false">
      <c r="A1717" s="4" t="n">
        <v>40819</v>
      </c>
      <c r="B1717" s="0" t="s">
        <v>635</v>
      </c>
      <c r="C1717" s="0" t="s">
        <v>636</v>
      </c>
      <c r="D1717" s="14" t="n">
        <v>459.51</v>
      </c>
    </row>
    <row r="1718" customFormat="false" ht="15" hidden="false" customHeight="false" outlineLevel="0" collapsed="false">
      <c r="A1718" s="4" t="n">
        <v>40819</v>
      </c>
      <c r="B1718" s="0" t="s">
        <v>637</v>
      </c>
      <c r="C1718" s="0" t="s">
        <v>638</v>
      </c>
      <c r="D1718" s="14" t="n">
        <v>261.45</v>
      </c>
    </row>
    <row r="1719" customFormat="false" ht="15" hidden="false" customHeight="false" outlineLevel="0" collapsed="false">
      <c r="A1719" s="4" t="n">
        <v>40819</v>
      </c>
      <c r="B1719" s="0" t="s">
        <v>639</v>
      </c>
      <c r="C1719" s="0" t="s">
        <v>640</v>
      </c>
      <c r="D1719" s="14" t="n">
        <v>639.33</v>
      </c>
    </row>
    <row r="1720" customFormat="false" ht="15" hidden="false" customHeight="false" outlineLevel="0" collapsed="false">
      <c r="A1720" s="4" t="n">
        <v>40819</v>
      </c>
      <c r="B1720" s="0" t="s">
        <v>641</v>
      </c>
      <c r="C1720" s="0" t="s">
        <v>642</v>
      </c>
      <c r="D1720" s="14" t="n">
        <v>551.06</v>
      </c>
    </row>
    <row r="1721" customFormat="false" ht="15" hidden="false" customHeight="false" outlineLevel="0" collapsed="false">
      <c r="A1721" s="4" t="n">
        <v>40819</v>
      </c>
      <c r="B1721" s="0" t="s">
        <v>643</v>
      </c>
      <c r="C1721" s="0" t="s">
        <v>644</v>
      </c>
      <c r="D1721" s="14" t="n">
        <v>343.19</v>
      </c>
    </row>
    <row r="1722" customFormat="false" ht="15" hidden="false" customHeight="false" outlineLevel="0" collapsed="false">
      <c r="A1722" s="4" t="n">
        <v>40819</v>
      </c>
      <c r="B1722" s="0" t="s">
        <v>645</v>
      </c>
      <c r="C1722" s="0" t="s">
        <v>646</v>
      </c>
      <c r="D1722" s="14" t="n">
        <v>210.8</v>
      </c>
    </row>
    <row r="1723" customFormat="false" ht="15" hidden="false" customHeight="false" outlineLevel="0" collapsed="false">
      <c r="A1723" s="4" t="n">
        <v>40819</v>
      </c>
      <c r="B1723" s="0" t="s">
        <v>647</v>
      </c>
      <c r="C1723" s="0" t="s">
        <v>648</v>
      </c>
      <c r="D1723" s="14" t="n">
        <v>505.32</v>
      </c>
    </row>
    <row r="1724" customFormat="false" ht="15" hidden="false" customHeight="false" outlineLevel="0" collapsed="false">
      <c r="A1724" s="4" t="n">
        <v>40819</v>
      </c>
      <c r="B1724" s="0" t="s">
        <v>649</v>
      </c>
      <c r="C1724" s="0" t="s">
        <v>650</v>
      </c>
      <c r="D1724" s="14" t="n">
        <v>973.35</v>
      </c>
    </row>
    <row r="1725" customFormat="false" ht="15" hidden="false" customHeight="false" outlineLevel="0" collapsed="false">
      <c r="A1725" s="4" t="n">
        <v>40819</v>
      </c>
      <c r="B1725" s="0" t="s">
        <v>651</v>
      </c>
      <c r="C1725" s="0" t="s">
        <v>652</v>
      </c>
      <c r="D1725" s="14" t="n">
        <v>375.77</v>
      </c>
    </row>
    <row r="1726" customFormat="false" ht="15" hidden="false" customHeight="false" outlineLevel="0" collapsed="false">
      <c r="A1726" s="4" t="n">
        <v>40819</v>
      </c>
      <c r="B1726" s="0" t="s">
        <v>653</v>
      </c>
      <c r="C1726" s="0" t="s">
        <v>654</v>
      </c>
      <c r="D1726" s="14" t="n">
        <v>292.18</v>
      </c>
    </row>
    <row r="1727" customFormat="false" ht="15" hidden="false" customHeight="false" outlineLevel="0" collapsed="false">
      <c r="A1727" s="4" t="n">
        <v>40819</v>
      </c>
      <c r="B1727" s="0" t="s">
        <v>655</v>
      </c>
      <c r="C1727" s="0" t="s">
        <v>656</v>
      </c>
      <c r="D1727" s="14" t="n">
        <v>207.35</v>
      </c>
    </row>
    <row r="1728" customFormat="false" ht="15" hidden="false" customHeight="false" outlineLevel="0" collapsed="false">
      <c r="A1728" s="4" t="n">
        <v>40819</v>
      </c>
      <c r="B1728" s="0" t="s">
        <v>657</v>
      </c>
      <c r="C1728" s="0" t="s">
        <v>658</v>
      </c>
      <c r="D1728" s="14" t="n">
        <v>343.93</v>
      </c>
    </row>
    <row r="1729" customFormat="false" ht="15" hidden="false" customHeight="false" outlineLevel="0" collapsed="false">
      <c r="A1729" s="4" t="n">
        <v>40819</v>
      </c>
      <c r="B1729" s="0" t="s">
        <v>659</v>
      </c>
      <c r="C1729" s="0" t="s">
        <v>660</v>
      </c>
      <c r="D1729" s="14" t="n">
        <v>2390.84</v>
      </c>
    </row>
    <row r="1730" customFormat="false" ht="15" hidden="false" customHeight="false" outlineLevel="0" collapsed="false">
      <c r="A1730" s="4" t="n">
        <v>40819</v>
      </c>
      <c r="B1730" s="0" t="s">
        <v>661</v>
      </c>
      <c r="C1730" s="0" t="s">
        <v>662</v>
      </c>
      <c r="D1730" s="14" t="n">
        <v>749.5</v>
      </c>
    </row>
    <row r="1731" customFormat="false" ht="15" hidden="false" customHeight="false" outlineLevel="0" collapsed="false">
      <c r="A1731" s="4" t="n">
        <v>40819</v>
      </c>
      <c r="B1731" s="0" t="s">
        <v>665</v>
      </c>
      <c r="C1731" s="0" t="s">
        <v>666</v>
      </c>
      <c r="D1731" s="14" t="n">
        <v>619.85</v>
      </c>
    </row>
    <row r="1732" customFormat="false" ht="15" hidden="false" customHeight="false" outlineLevel="0" collapsed="false">
      <c r="A1732" s="4" t="n">
        <v>40819</v>
      </c>
      <c r="B1732" s="0" t="s">
        <v>667</v>
      </c>
      <c r="C1732" s="0" t="s">
        <v>668</v>
      </c>
      <c r="D1732" s="14" t="n">
        <v>665.49</v>
      </c>
    </row>
    <row r="1733" customFormat="false" ht="15" hidden="false" customHeight="false" outlineLevel="0" collapsed="false">
      <c r="A1733" s="4" t="n">
        <v>40819</v>
      </c>
      <c r="B1733" s="0" t="s">
        <v>669</v>
      </c>
      <c r="C1733" s="0" t="s">
        <v>670</v>
      </c>
      <c r="D1733" s="14" t="n">
        <v>611.54</v>
      </c>
    </row>
    <row r="1734" customFormat="false" ht="15" hidden="false" customHeight="false" outlineLevel="0" collapsed="false">
      <c r="A1734" s="4" t="n">
        <v>40819</v>
      </c>
      <c r="B1734" s="0" t="s">
        <v>671</v>
      </c>
      <c r="C1734" s="0" t="s">
        <v>672</v>
      </c>
      <c r="D1734" s="14" t="n">
        <v>268.77</v>
      </c>
    </row>
    <row r="1735" customFormat="false" ht="15" hidden="false" customHeight="false" outlineLevel="0" collapsed="false">
      <c r="A1735" s="4" t="n">
        <v>40819</v>
      </c>
      <c r="B1735" s="0" t="s">
        <v>673</v>
      </c>
      <c r="C1735" s="0" t="s">
        <v>674</v>
      </c>
      <c r="D1735" s="14" t="n">
        <v>631.16</v>
      </c>
    </row>
    <row r="1736" customFormat="false" ht="15" hidden="false" customHeight="false" outlineLevel="0" collapsed="false">
      <c r="A1736" s="4" t="n">
        <v>40819</v>
      </c>
      <c r="B1736" s="0" t="s">
        <v>675</v>
      </c>
      <c r="C1736" s="0" t="s">
        <v>676</v>
      </c>
      <c r="D1736" s="14" t="n">
        <v>589.5</v>
      </c>
    </row>
    <row r="1737" customFormat="false" ht="15" hidden="false" customHeight="false" outlineLevel="0" collapsed="false">
      <c r="A1737" s="4" t="n">
        <v>40819</v>
      </c>
      <c r="B1737" s="0" t="s">
        <v>677</v>
      </c>
      <c r="C1737" s="0" t="s">
        <v>678</v>
      </c>
      <c r="D1737" s="14" t="n">
        <v>658.28</v>
      </c>
    </row>
    <row r="1738" customFormat="false" ht="15" hidden="false" customHeight="false" outlineLevel="0" collapsed="false">
      <c r="A1738" s="4" t="n">
        <v>40819</v>
      </c>
      <c r="B1738" s="0" t="s">
        <v>679</v>
      </c>
      <c r="C1738" s="0" t="s">
        <v>680</v>
      </c>
      <c r="D1738" s="14" t="n">
        <v>574.95</v>
      </c>
    </row>
    <row r="1739" customFormat="false" ht="15" hidden="false" customHeight="false" outlineLevel="0" collapsed="false">
      <c r="A1739" s="4" t="n">
        <v>40819</v>
      </c>
      <c r="B1739" s="0" t="s">
        <v>681</v>
      </c>
      <c r="C1739" s="0" t="s">
        <v>682</v>
      </c>
      <c r="D1739" s="14" t="n">
        <v>849.02</v>
      </c>
    </row>
    <row r="1740" customFormat="false" ht="15" hidden="false" customHeight="false" outlineLevel="0" collapsed="false">
      <c r="A1740" s="4" t="n">
        <v>40819</v>
      </c>
      <c r="B1740" s="0" t="s">
        <v>683</v>
      </c>
      <c r="C1740" s="0" t="s">
        <v>684</v>
      </c>
      <c r="D1740" s="14" t="n">
        <v>216.56</v>
      </c>
    </row>
    <row r="1741" customFormat="false" ht="15" hidden="false" customHeight="false" outlineLevel="0" collapsed="false">
      <c r="A1741" s="4" t="n">
        <v>40819</v>
      </c>
      <c r="B1741" s="0" t="s">
        <v>685</v>
      </c>
      <c r="C1741" s="0" t="s">
        <v>686</v>
      </c>
      <c r="D1741" s="14" t="n">
        <v>751.97</v>
      </c>
    </row>
    <row r="1742" customFormat="false" ht="15" hidden="false" customHeight="false" outlineLevel="0" collapsed="false">
      <c r="A1742" s="4" t="n">
        <v>40819</v>
      </c>
      <c r="B1742" s="0" t="s">
        <v>687</v>
      </c>
      <c r="C1742" s="0" t="s">
        <v>688</v>
      </c>
      <c r="D1742" s="14" t="n">
        <v>553.42</v>
      </c>
    </row>
    <row r="1743" customFormat="false" ht="15" hidden="false" customHeight="false" outlineLevel="0" collapsed="false">
      <c r="A1743" s="4" t="n">
        <v>40819</v>
      </c>
      <c r="B1743" s="0" t="s">
        <v>689</v>
      </c>
      <c r="C1743" s="0" t="s">
        <v>690</v>
      </c>
      <c r="D1743" s="14" t="n">
        <v>536</v>
      </c>
    </row>
    <row r="1744" customFormat="false" ht="15" hidden="false" customHeight="false" outlineLevel="0" collapsed="false">
      <c r="A1744" s="4" t="n">
        <v>40819</v>
      </c>
      <c r="B1744" s="0" t="s">
        <v>691</v>
      </c>
      <c r="C1744" s="0" t="s">
        <v>692</v>
      </c>
      <c r="D1744" s="14" t="n">
        <v>438</v>
      </c>
    </row>
    <row r="1745" customFormat="false" ht="15" hidden="false" customHeight="false" outlineLevel="0" collapsed="false">
      <c r="A1745" s="4" t="n">
        <v>40819</v>
      </c>
      <c r="B1745" s="0" t="s">
        <v>703</v>
      </c>
      <c r="C1745" s="0" t="s">
        <v>704</v>
      </c>
      <c r="D1745" s="14" t="n">
        <v>762.53</v>
      </c>
    </row>
    <row r="1746" customFormat="false" ht="15" hidden="false" customHeight="false" outlineLevel="0" collapsed="false">
      <c r="A1746" s="4" t="n">
        <v>40819</v>
      </c>
      <c r="B1746" s="0" t="s">
        <v>705</v>
      </c>
      <c r="C1746" s="0" t="s">
        <v>706</v>
      </c>
      <c r="D1746" s="14" t="n">
        <v>214.76</v>
      </c>
    </row>
    <row r="1747" customFormat="false" ht="15" hidden="false" customHeight="false" outlineLevel="0" collapsed="false">
      <c r="A1747" s="4" t="n">
        <v>40819</v>
      </c>
      <c r="B1747" s="0" t="s">
        <v>711</v>
      </c>
      <c r="C1747" s="0" t="s">
        <v>712</v>
      </c>
      <c r="D1747" s="14" t="n">
        <v>543.67</v>
      </c>
    </row>
    <row r="1748" customFormat="false" ht="15" hidden="false" customHeight="false" outlineLevel="0" collapsed="false">
      <c r="A1748" s="4" t="n">
        <v>40819</v>
      </c>
      <c r="B1748" s="0" t="s">
        <v>713</v>
      </c>
      <c r="C1748" s="0" t="s">
        <v>714</v>
      </c>
      <c r="D1748" s="14" t="n">
        <v>258.67</v>
      </c>
    </row>
    <row r="1749" customFormat="false" ht="15" hidden="false" customHeight="false" outlineLevel="0" collapsed="false">
      <c r="A1749" s="4" t="n">
        <v>40819</v>
      </c>
      <c r="B1749" s="0" t="s">
        <v>715</v>
      </c>
      <c r="C1749" s="0" t="s">
        <v>716</v>
      </c>
      <c r="D1749" s="14" t="n">
        <v>118.86</v>
      </c>
    </row>
    <row r="1750" customFormat="false" ht="15" hidden="false" customHeight="false" outlineLevel="0" collapsed="false">
      <c r="A1750" s="4" t="n">
        <v>40819</v>
      </c>
      <c r="B1750" s="0" t="s">
        <v>717</v>
      </c>
      <c r="C1750" s="0" t="s">
        <v>718</v>
      </c>
      <c r="D1750" s="14" t="n">
        <v>653.46</v>
      </c>
    </row>
    <row r="1751" customFormat="false" ht="15" hidden="false" customHeight="false" outlineLevel="0" collapsed="false">
      <c r="A1751" s="4" t="n">
        <v>40819</v>
      </c>
      <c r="B1751" s="0" t="s">
        <v>719</v>
      </c>
      <c r="C1751" s="0" t="s">
        <v>720</v>
      </c>
      <c r="D1751" s="14" t="n">
        <v>621.06</v>
      </c>
    </row>
    <row r="1752" customFormat="false" ht="15" hidden="false" customHeight="false" outlineLevel="0" collapsed="false">
      <c r="A1752" s="4" t="n">
        <v>40819</v>
      </c>
      <c r="B1752" s="0" t="s">
        <v>721</v>
      </c>
      <c r="C1752" s="0" t="s">
        <v>722</v>
      </c>
      <c r="D1752" s="14" t="n">
        <v>988.17</v>
      </c>
    </row>
    <row r="1753" customFormat="false" ht="15" hidden="false" customHeight="false" outlineLevel="0" collapsed="false">
      <c r="A1753" s="4" t="n">
        <v>40819</v>
      </c>
      <c r="B1753" s="0" t="s">
        <v>723</v>
      </c>
      <c r="C1753" s="0" t="s">
        <v>724</v>
      </c>
      <c r="D1753" s="14" t="n">
        <v>1936.14</v>
      </c>
    </row>
    <row r="1754" customFormat="false" ht="15" hidden="false" customHeight="false" outlineLevel="0" collapsed="false">
      <c r="A1754" s="4" t="n">
        <v>40819</v>
      </c>
      <c r="B1754" s="0" t="s">
        <v>725</v>
      </c>
      <c r="C1754" s="0" t="s">
        <v>726</v>
      </c>
      <c r="D1754" s="14" t="n">
        <v>758.93</v>
      </c>
    </row>
    <row r="1755" customFormat="false" ht="15" hidden="false" customHeight="false" outlineLevel="0" collapsed="false">
      <c r="A1755" s="4" t="n">
        <v>40819</v>
      </c>
      <c r="B1755" s="0" t="s">
        <v>727</v>
      </c>
      <c r="C1755" s="0" t="s">
        <v>728</v>
      </c>
      <c r="D1755" s="14" t="n">
        <v>784.61</v>
      </c>
    </row>
    <row r="1756" customFormat="false" ht="15" hidden="false" customHeight="false" outlineLevel="0" collapsed="false">
      <c r="A1756" s="4" t="n">
        <v>40819</v>
      </c>
      <c r="B1756" s="0" t="s">
        <v>729</v>
      </c>
      <c r="C1756" s="0" t="s">
        <v>730</v>
      </c>
      <c r="D1756" s="14" t="n">
        <v>1014.69</v>
      </c>
    </row>
    <row r="1757" customFormat="false" ht="15" hidden="false" customHeight="false" outlineLevel="0" collapsed="false">
      <c r="A1757" s="4" t="n">
        <v>40819</v>
      </c>
      <c r="B1757" s="0" t="s">
        <v>731</v>
      </c>
      <c r="C1757" s="0" t="s">
        <v>732</v>
      </c>
      <c r="D1757" s="14" t="n">
        <v>749.42</v>
      </c>
    </row>
    <row r="1758" customFormat="false" ht="15" hidden="false" customHeight="false" outlineLevel="0" collapsed="false">
      <c r="A1758" s="4" t="n">
        <v>40819</v>
      </c>
      <c r="B1758" s="0" t="s">
        <v>733</v>
      </c>
      <c r="C1758" s="0" t="s">
        <v>734</v>
      </c>
      <c r="D1758" s="14" t="n">
        <v>1335.44</v>
      </c>
    </row>
    <row r="1759" customFormat="false" ht="15" hidden="false" customHeight="false" outlineLevel="0" collapsed="false">
      <c r="A1759" s="4" t="n">
        <v>40819</v>
      </c>
      <c r="B1759" s="0" t="s">
        <v>735</v>
      </c>
      <c r="C1759" s="0" t="s">
        <v>736</v>
      </c>
      <c r="D1759" s="14" t="n">
        <v>597.72</v>
      </c>
    </row>
    <row r="1760" customFormat="false" ht="15" hidden="false" customHeight="false" outlineLevel="0" collapsed="false">
      <c r="A1760" s="4" t="n">
        <v>40819</v>
      </c>
      <c r="B1760" s="0" t="s">
        <v>737</v>
      </c>
      <c r="C1760" s="0" t="s">
        <v>738</v>
      </c>
      <c r="D1760" s="14" t="n">
        <v>659.24</v>
      </c>
    </row>
    <row r="1761" customFormat="false" ht="15" hidden="false" customHeight="false" outlineLevel="0" collapsed="false">
      <c r="A1761" s="4" t="n">
        <v>40819</v>
      </c>
      <c r="B1761" s="0" t="s">
        <v>739</v>
      </c>
      <c r="C1761" s="0" t="s">
        <v>740</v>
      </c>
      <c r="D1761" s="14" t="n">
        <v>2500.41</v>
      </c>
    </row>
    <row r="1762" customFormat="false" ht="15" hidden="false" customHeight="false" outlineLevel="0" collapsed="false">
      <c r="A1762" s="4" t="n">
        <v>40819</v>
      </c>
      <c r="B1762" s="0" t="s">
        <v>741</v>
      </c>
      <c r="C1762" s="0" t="s">
        <v>742</v>
      </c>
      <c r="D1762" s="14" t="n">
        <v>1997.67</v>
      </c>
    </row>
    <row r="1763" customFormat="false" ht="15" hidden="false" customHeight="false" outlineLevel="0" collapsed="false">
      <c r="A1763" s="4" t="n">
        <v>40819</v>
      </c>
      <c r="B1763" s="0" t="s">
        <v>743</v>
      </c>
      <c r="C1763" s="0" t="s">
        <v>744</v>
      </c>
      <c r="D1763" s="14" t="n">
        <v>1971.27</v>
      </c>
    </row>
    <row r="1764" customFormat="false" ht="15" hidden="false" customHeight="false" outlineLevel="0" collapsed="false">
      <c r="A1764" s="4" t="n">
        <v>40819</v>
      </c>
      <c r="B1764" s="0" t="s">
        <v>745</v>
      </c>
      <c r="C1764" s="0" t="s">
        <v>746</v>
      </c>
      <c r="D1764" s="14" t="n">
        <v>996.57</v>
      </c>
    </row>
    <row r="1765" customFormat="false" ht="15" hidden="false" customHeight="false" outlineLevel="0" collapsed="false">
      <c r="A1765" s="4" t="n">
        <v>40819</v>
      </c>
      <c r="B1765" s="0" t="s">
        <v>747</v>
      </c>
      <c r="C1765" s="0" t="s">
        <v>748</v>
      </c>
      <c r="D1765" s="14" t="n">
        <v>685.27</v>
      </c>
    </row>
    <row r="1766" customFormat="false" ht="15" hidden="false" customHeight="false" outlineLevel="0" collapsed="false">
      <c r="A1766" s="4" t="n">
        <v>40819</v>
      </c>
      <c r="B1766" s="0" t="s">
        <v>749</v>
      </c>
      <c r="C1766" s="0" t="s">
        <v>750</v>
      </c>
      <c r="D1766" s="14" t="n">
        <v>832.39</v>
      </c>
    </row>
    <row r="1767" customFormat="false" ht="15" hidden="false" customHeight="false" outlineLevel="0" collapsed="false">
      <c r="A1767" s="4" t="n">
        <v>40819</v>
      </c>
      <c r="B1767" s="0" t="s">
        <v>751</v>
      </c>
      <c r="C1767" s="0" t="s">
        <v>752</v>
      </c>
      <c r="D1767" s="14" t="n">
        <v>1949.56</v>
      </c>
    </row>
    <row r="1768" customFormat="false" ht="15" hidden="false" customHeight="false" outlineLevel="0" collapsed="false">
      <c r="A1768" s="4" t="n">
        <v>40819</v>
      </c>
      <c r="B1768" s="0" t="s">
        <v>753</v>
      </c>
      <c r="C1768" s="0" t="s">
        <v>754</v>
      </c>
      <c r="D1768" s="14" t="n">
        <v>1084.61</v>
      </c>
    </row>
    <row r="1769" customFormat="false" ht="15" hidden="false" customHeight="false" outlineLevel="0" collapsed="false">
      <c r="A1769" s="4" t="n">
        <v>40819</v>
      </c>
      <c r="B1769" s="0" t="s">
        <v>755</v>
      </c>
      <c r="C1769" s="0" t="s">
        <v>756</v>
      </c>
      <c r="D1769" s="14" t="n">
        <v>1966.73</v>
      </c>
    </row>
    <row r="1770" customFormat="false" ht="15" hidden="false" customHeight="false" outlineLevel="0" collapsed="false">
      <c r="A1770" s="4" t="n">
        <v>40819</v>
      </c>
      <c r="B1770" s="0" t="s">
        <v>757</v>
      </c>
      <c r="C1770" s="0" t="s">
        <v>758</v>
      </c>
      <c r="D1770" s="14" t="n">
        <v>781.68</v>
      </c>
    </row>
    <row r="1771" customFormat="false" ht="15" hidden="false" customHeight="false" outlineLevel="0" collapsed="false">
      <c r="A1771" s="4" t="n">
        <v>40819</v>
      </c>
      <c r="B1771" s="0" t="s">
        <v>787</v>
      </c>
      <c r="C1771" s="0" t="s">
        <v>788</v>
      </c>
      <c r="D1771" s="14" t="n">
        <v>492.28</v>
      </c>
    </row>
    <row r="1772" customFormat="false" ht="15" hidden="false" customHeight="false" outlineLevel="0" collapsed="false">
      <c r="A1772" s="4" t="n">
        <v>40819</v>
      </c>
      <c r="B1772" s="0" t="s">
        <v>789</v>
      </c>
      <c r="C1772" s="0" t="s">
        <v>790</v>
      </c>
      <c r="D1772" s="14" t="n">
        <v>896.58</v>
      </c>
    </row>
    <row r="1773" customFormat="false" ht="15" hidden="false" customHeight="false" outlineLevel="0" collapsed="false">
      <c r="A1773" s="4" t="n">
        <v>40819</v>
      </c>
      <c r="B1773" s="0" t="s">
        <v>791</v>
      </c>
      <c r="C1773" s="0" t="s">
        <v>792</v>
      </c>
      <c r="D1773" s="14" t="n">
        <v>143.63</v>
      </c>
    </row>
    <row r="1774" customFormat="false" ht="15" hidden="false" customHeight="false" outlineLevel="0" collapsed="false">
      <c r="A1774" s="4" t="n">
        <v>40819</v>
      </c>
      <c r="B1774" s="0" t="s">
        <v>793</v>
      </c>
      <c r="C1774" s="0" t="s">
        <v>794</v>
      </c>
      <c r="D1774" s="14" t="n">
        <v>270.15</v>
      </c>
    </row>
    <row r="1775" customFormat="false" ht="15" hidden="false" customHeight="false" outlineLevel="0" collapsed="false">
      <c r="A1775" s="4" t="n">
        <v>40819</v>
      </c>
      <c r="B1775" s="0" t="s">
        <v>795</v>
      </c>
      <c r="C1775" s="0" t="s">
        <v>796</v>
      </c>
      <c r="D1775" s="14" t="n">
        <v>74.25</v>
      </c>
    </row>
    <row r="1776" customFormat="false" ht="15" hidden="false" customHeight="false" outlineLevel="0" collapsed="false">
      <c r="A1776" s="4" t="n">
        <v>40819</v>
      </c>
      <c r="B1776" s="0" t="s">
        <v>797</v>
      </c>
      <c r="C1776" s="0" t="s">
        <v>798</v>
      </c>
      <c r="D1776" s="14" t="n">
        <v>235.8</v>
      </c>
    </row>
    <row r="1777" customFormat="false" ht="15" hidden="false" customHeight="false" outlineLevel="0" collapsed="false">
      <c r="A1777" s="4" t="n">
        <v>40819</v>
      </c>
      <c r="B1777" s="0" t="s">
        <v>799</v>
      </c>
      <c r="C1777" s="0" t="s">
        <v>800</v>
      </c>
      <c r="D1777" s="14" t="n">
        <v>164.29</v>
      </c>
    </row>
    <row r="1778" customFormat="false" ht="15" hidden="false" customHeight="false" outlineLevel="0" collapsed="false">
      <c r="A1778" s="4" t="n">
        <v>40819</v>
      </c>
      <c r="B1778" s="0" t="s">
        <v>801</v>
      </c>
      <c r="C1778" s="0" t="s">
        <v>802</v>
      </c>
      <c r="D1778" s="14" t="n">
        <v>123.04</v>
      </c>
    </row>
    <row r="1779" customFormat="false" ht="15" hidden="false" customHeight="false" outlineLevel="0" collapsed="false">
      <c r="A1779" s="4" t="n">
        <v>40819</v>
      </c>
      <c r="B1779" s="0" t="s">
        <v>803</v>
      </c>
      <c r="C1779" s="0" t="s">
        <v>804</v>
      </c>
      <c r="D1779" s="14" t="n">
        <v>257.1</v>
      </c>
    </row>
    <row r="1780" customFormat="false" ht="15" hidden="false" customHeight="false" outlineLevel="0" collapsed="false">
      <c r="A1780" s="4" t="n">
        <v>40819</v>
      </c>
      <c r="B1780" s="0" t="s">
        <v>805</v>
      </c>
      <c r="C1780" s="0" t="s">
        <v>806</v>
      </c>
      <c r="D1780" s="14" t="n">
        <v>332.67</v>
      </c>
    </row>
    <row r="1781" customFormat="false" ht="15" hidden="false" customHeight="false" outlineLevel="0" collapsed="false">
      <c r="A1781" s="4" t="n">
        <v>40819</v>
      </c>
      <c r="B1781" s="0" t="s">
        <v>807</v>
      </c>
      <c r="C1781" s="0" t="s">
        <v>808</v>
      </c>
      <c r="D1781" s="14" t="n">
        <v>199.35</v>
      </c>
    </row>
    <row r="1782" customFormat="false" ht="15" hidden="false" customHeight="false" outlineLevel="0" collapsed="false">
      <c r="A1782" s="4" t="n">
        <v>40819</v>
      </c>
      <c r="B1782" s="0" t="s">
        <v>809</v>
      </c>
      <c r="C1782" s="0" t="s">
        <v>810</v>
      </c>
      <c r="D1782" s="14" t="n">
        <v>105.83</v>
      </c>
    </row>
    <row r="1783" customFormat="false" ht="15" hidden="false" customHeight="false" outlineLevel="0" collapsed="false">
      <c r="A1783" s="4" t="n">
        <v>40819</v>
      </c>
      <c r="B1783" s="0" t="s">
        <v>813</v>
      </c>
      <c r="C1783" s="0" t="s">
        <v>814</v>
      </c>
      <c r="D1783" s="14" t="n">
        <v>42.23</v>
      </c>
    </row>
    <row r="1784" customFormat="false" ht="15" hidden="false" customHeight="false" outlineLevel="0" collapsed="false">
      <c r="A1784" s="4" t="n">
        <v>40819</v>
      </c>
      <c r="B1784" s="0" t="s">
        <v>815</v>
      </c>
      <c r="C1784" s="0" t="s">
        <v>816</v>
      </c>
      <c r="D1784" s="14" t="n">
        <v>360.35</v>
      </c>
    </row>
    <row r="1785" customFormat="false" ht="15" hidden="false" customHeight="false" outlineLevel="0" collapsed="false">
      <c r="A1785" s="4" t="n">
        <v>40819</v>
      </c>
      <c r="B1785" s="0" t="s">
        <v>817</v>
      </c>
      <c r="C1785" s="0" t="s">
        <v>818</v>
      </c>
      <c r="D1785" s="14" t="n">
        <v>234.55</v>
      </c>
    </row>
    <row r="1786" customFormat="false" ht="15" hidden="false" customHeight="false" outlineLevel="0" collapsed="false">
      <c r="A1786" s="4" t="n">
        <v>40819</v>
      </c>
      <c r="B1786" s="0" t="s">
        <v>819</v>
      </c>
      <c r="C1786" s="0" t="s">
        <v>820</v>
      </c>
      <c r="D1786" s="14" t="n">
        <v>370.48</v>
      </c>
    </row>
    <row r="1787" customFormat="false" ht="15" hidden="false" customHeight="false" outlineLevel="0" collapsed="false">
      <c r="A1787" s="4" t="n">
        <v>40819</v>
      </c>
      <c r="B1787" s="0" t="s">
        <v>821</v>
      </c>
      <c r="C1787" s="0" t="s">
        <v>822</v>
      </c>
      <c r="D1787" s="14" t="n">
        <v>59.6</v>
      </c>
    </row>
    <row r="1788" customFormat="false" ht="15" hidden="false" customHeight="false" outlineLevel="0" collapsed="false">
      <c r="A1788" s="4" t="n">
        <v>40819</v>
      </c>
      <c r="B1788" s="0" t="s">
        <v>823</v>
      </c>
      <c r="C1788" s="0" t="s">
        <v>824</v>
      </c>
      <c r="D1788" s="14" t="n">
        <v>475.78</v>
      </c>
    </row>
    <row r="1789" customFormat="false" ht="15" hidden="false" customHeight="false" outlineLevel="0" collapsed="false">
      <c r="A1789" s="4" t="n">
        <v>40819</v>
      </c>
      <c r="B1789" s="0" t="s">
        <v>825</v>
      </c>
      <c r="C1789" s="0" t="s">
        <v>826</v>
      </c>
      <c r="D1789" s="14" t="n">
        <v>207.85</v>
      </c>
    </row>
    <row r="1790" customFormat="false" ht="15" hidden="false" customHeight="false" outlineLevel="0" collapsed="false">
      <c r="A1790" s="4" t="n">
        <v>40819</v>
      </c>
      <c r="B1790" s="0" t="s">
        <v>827</v>
      </c>
      <c r="C1790" s="0" t="s">
        <v>828</v>
      </c>
      <c r="D1790" s="14" t="n">
        <v>188.05</v>
      </c>
    </row>
    <row r="1791" customFormat="false" ht="15" hidden="false" customHeight="false" outlineLevel="0" collapsed="false">
      <c r="A1791" s="4" t="n">
        <v>40819</v>
      </c>
      <c r="B1791" s="0" t="s">
        <v>829</v>
      </c>
      <c r="C1791" s="0" t="s">
        <v>830</v>
      </c>
      <c r="D1791" s="14" t="n">
        <v>773.51</v>
      </c>
    </row>
    <row r="1792" customFormat="false" ht="15" hidden="false" customHeight="false" outlineLevel="0" collapsed="false">
      <c r="A1792" s="4" t="n">
        <v>40819</v>
      </c>
      <c r="B1792" s="0" t="s">
        <v>831</v>
      </c>
      <c r="C1792" s="0" t="s">
        <v>832</v>
      </c>
      <c r="D1792" s="14" t="n">
        <v>8.4</v>
      </c>
    </row>
    <row r="1793" customFormat="false" ht="15" hidden="false" customHeight="false" outlineLevel="0" collapsed="false">
      <c r="A1793" s="4" t="n">
        <v>40819</v>
      </c>
      <c r="B1793" s="0" t="s">
        <v>833</v>
      </c>
      <c r="C1793" s="0" t="s">
        <v>834</v>
      </c>
      <c r="D1793" s="14" t="n">
        <v>248.18</v>
      </c>
    </row>
    <row r="1794" customFormat="false" ht="15" hidden="false" customHeight="false" outlineLevel="0" collapsed="false">
      <c r="A1794" s="4" t="n">
        <v>40819</v>
      </c>
      <c r="B1794" s="0" t="s">
        <v>835</v>
      </c>
      <c r="C1794" s="0" t="s">
        <v>836</v>
      </c>
      <c r="D1794" s="14" t="n">
        <v>252.25</v>
      </c>
    </row>
    <row r="1795" customFormat="false" ht="15" hidden="false" customHeight="false" outlineLevel="0" collapsed="false">
      <c r="A1795" s="4" t="n">
        <v>40819</v>
      </c>
      <c r="B1795" s="0" t="s">
        <v>837</v>
      </c>
      <c r="C1795" s="0" t="s">
        <v>838</v>
      </c>
      <c r="D1795" s="14" t="n">
        <v>304.06</v>
      </c>
    </row>
    <row r="1796" customFormat="false" ht="15" hidden="false" customHeight="false" outlineLevel="0" collapsed="false">
      <c r="A1796" s="4" t="n">
        <v>40819</v>
      </c>
      <c r="B1796" s="0" t="s">
        <v>839</v>
      </c>
      <c r="C1796" s="0" t="s">
        <v>840</v>
      </c>
      <c r="D1796" s="14" t="n">
        <v>238.31</v>
      </c>
    </row>
    <row r="1797" customFormat="false" ht="15" hidden="false" customHeight="false" outlineLevel="0" collapsed="false">
      <c r="A1797" s="4" t="n">
        <v>40819</v>
      </c>
      <c r="B1797" s="0" t="s">
        <v>841</v>
      </c>
      <c r="C1797" s="0" t="s">
        <v>842</v>
      </c>
      <c r="D1797" s="14" t="n">
        <v>196.48</v>
      </c>
    </row>
    <row r="1798" customFormat="false" ht="15" hidden="false" customHeight="false" outlineLevel="0" collapsed="false">
      <c r="A1798" s="4" t="n">
        <v>40819</v>
      </c>
      <c r="B1798" s="0" t="s">
        <v>843</v>
      </c>
      <c r="C1798" s="0" t="s">
        <v>844</v>
      </c>
      <c r="D1798" s="14" t="n">
        <v>544.02</v>
      </c>
    </row>
    <row r="1799" customFormat="false" ht="15" hidden="false" customHeight="false" outlineLevel="0" collapsed="false">
      <c r="A1799" s="4" t="n">
        <v>40819</v>
      </c>
      <c r="B1799" s="0" t="s">
        <v>845</v>
      </c>
      <c r="C1799" s="0" t="s">
        <v>846</v>
      </c>
      <c r="D1799" s="14" t="n">
        <v>112.66</v>
      </c>
    </row>
    <row r="1800" customFormat="false" ht="15" hidden="false" customHeight="false" outlineLevel="0" collapsed="false">
      <c r="A1800" s="4" t="n">
        <v>40819</v>
      </c>
      <c r="B1800" s="0" t="s">
        <v>847</v>
      </c>
      <c r="C1800" s="0" t="s">
        <v>848</v>
      </c>
      <c r="D1800" s="14" t="n">
        <v>968.37</v>
      </c>
    </row>
    <row r="1801" customFormat="false" ht="15" hidden="false" customHeight="false" outlineLevel="0" collapsed="false">
      <c r="A1801" s="4" t="n">
        <v>40819</v>
      </c>
      <c r="B1801" s="0" t="s">
        <v>849</v>
      </c>
      <c r="C1801" s="0" t="s">
        <v>850</v>
      </c>
      <c r="D1801" s="14" t="n">
        <v>419.28</v>
      </c>
    </row>
    <row r="1802" customFormat="false" ht="15" hidden="false" customHeight="false" outlineLevel="0" collapsed="false">
      <c r="A1802" s="4" t="n">
        <v>40819</v>
      </c>
      <c r="B1802" s="0" t="s">
        <v>851</v>
      </c>
      <c r="C1802" s="0" t="s">
        <v>852</v>
      </c>
      <c r="D1802" s="14" t="n">
        <v>446.78</v>
      </c>
    </row>
    <row r="1803" customFormat="false" ht="15" hidden="false" customHeight="false" outlineLevel="0" collapsed="false">
      <c r="A1803" s="4" t="n">
        <v>40819</v>
      </c>
      <c r="B1803" s="0" t="s">
        <v>853</v>
      </c>
      <c r="C1803" s="0" t="s">
        <v>854</v>
      </c>
      <c r="D1803" s="14" t="n">
        <v>166.28</v>
      </c>
    </row>
    <row r="1804" customFormat="false" ht="15" hidden="false" customHeight="false" outlineLevel="0" collapsed="false">
      <c r="A1804" s="4" t="n">
        <v>40819</v>
      </c>
      <c r="B1804" s="0" t="s">
        <v>855</v>
      </c>
      <c r="C1804" s="0" t="s">
        <v>856</v>
      </c>
      <c r="D1804" s="14" t="n">
        <v>107.25</v>
      </c>
    </row>
    <row r="1805" customFormat="false" ht="15" hidden="false" customHeight="false" outlineLevel="0" collapsed="false">
      <c r="A1805" s="4" t="n">
        <v>40819</v>
      </c>
      <c r="B1805" s="0" t="s">
        <v>857</v>
      </c>
      <c r="C1805" s="0" t="s">
        <v>858</v>
      </c>
      <c r="D1805" s="14" t="n">
        <v>114.96</v>
      </c>
    </row>
    <row r="1806" customFormat="false" ht="15" hidden="false" customHeight="false" outlineLevel="0" collapsed="false">
      <c r="A1806" s="4" t="n">
        <v>40819</v>
      </c>
      <c r="B1806" s="0" t="s">
        <v>859</v>
      </c>
      <c r="C1806" s="0" t="s">
        <v>860</v>
      </c>
      <c r="D1806" s="14" t="n">
        <v>82.99</v>
      </c>
    </row>
    <row r="1807" customFormat="false" ht="15" hidden="false" customHeight="false" outlineLevel="0" collapsed="false">
      <c r="A1807" s="4" t="n">
        <v>40819</v>
      </c>
      <c r="B1807" s="0" t="s">
        <v>861</v>
      </c>
      <c r="C1807" s="0" t="s">
        <v>862</v>
      </c>
      <c r="D1807" s="14" t="n">
        <v>479.03</v>
      </c>
    </row>
    <row r="1808" customFormat="false" ht="15" hidden="false" customHeight="false" outlineLevel="0" collapsed="false">
      <c r="A1808" s="4" t="n">
        <v>40819</v>
      </c>
      <c r="B1808" s="0" t="s">
        <v>863</v>
      </c>
      <c r="C1808" s="0" t="s">
        <v>864</v>
      </c>
      <c r="D1808" s="14" t="n">
        <v>563.23</v>
      </c>
    </row>
    <row r="1809" customFormat="false" ht="15" hidden="false" customHeight="false" outlineLevel="0" collapsed="false">
      <c r="A1809" s="4" t="n">
        <v>40819</v>
      </c>
      <c r="B1809" s="0" t="s">
        <v>865</v>
      </c>
      <c r="C1809" s="0" t="s">
        <v>866</v>
      </c>
      <c r="D1809" s="14" t="n">
        <v>806.18</v>
      </c>
    </row>
    <row r="1810" customFormat="false" ht="15" hidden="false" customHeight="false" outlineLevel="0" collapsed="false">
      <c r="A1810" s="4" t="n">
        <v>40819</v>
      </c>
      <c r="B1810" s="0" t="s">
        <v>867</v>
      </c>
      <c r="C1810" s="0" t="s">
        <v>868</v>
      </c>
      <c r="D1810" s="14" t="n">
        <v>819.9</v>
      </c>
    </row>
    <row r="1811" customFormat="false" ht="15" hidden="false" customHeight="false" outlineLevel="0" collapsed="false">
      <c r="A1811" s="4" t="n">
        <v>40819</v>
      </c>
      <c r="B1811" s="0" t="s">
        <v>869</v>
      </c>
      <c r="C1811" s="0" t="s">
        <v>870</v>
      </c>
      <c r="D1811" s="14" t="n">
        <v>413.25</v>
      </c>
    </row>
    <row r="1812" customFormat="false" ht="15" hidden="false" customHeight="false" outlineLevel="0" collapsed="false">
      <c r="A1812" s="4" t="n">
        <v>40819</v>
      </c>
      <c r="B1812" s="0" t="s">
        <v>871</v>
      </c>
      <c r="C1812" s="0" t="s">
        <v>872</v>
      </c>
      <c r="D1812" s="14" t="n">
        <v>178.5</v>
      </c>
    </row>
    <row r="1813" customFormat="false" ht="15" hidden="false" customHeight="false" outlineLevel="0" collapsed="false">
      <c r="A1813" s="4" t="n">
        <v>40819</v>
      </c>
      <c r="B1813" s="0" t="s">
        <v>873</v>
      </c>
      <c r="C1813" s="0" t="s">
        <v>874</v>
      </c>
      <c r="D1813" s="14" t="n">
        <v>4634.29</v>
      </c>
    </row>
    <row r="1814" customFormat="false" ht="15" hidden="false" customHeight="false" outlineLevel="0" collapsed="false">
      <c r="A1814" s="4" t="n">
        <v>40819</v>
      </c>
      <c r="B1814" s="0" t="s">
        <v>875</v>
      </c>
      <c r="C1814" s="0" t="s">
        <v>876</v>
      </c>
      <c r="D1814" s="14" t="n">
        <v>321.3</v>
      </c>
    </row>
    <row r="1815" customFormat="false" ht="15" hidden="false" customHeight="false" outlineLevel="0" collapsed="false">
      <c r="A1815" s="4" t="n">
        <v>40819</v>
      </c>
      <c r="B1815" s="0" t="s">
        <v>877</v>
      </c>
      <c r="C1815" s="0" t="s">
        <v>878</v>
      </c>
      <c r="D1815" s="14" t="n">
        <v>1884.77</v>
      </c>
    </row>
    <row r="1816" customFormat="false" ht="15" hidden="false" customHeight="false" outlineLevel="0" collapsed="false">
      <c r="A1816" s="4" t="n">
        <v>40819</v>
      </c>
      <c r="B1816" s="0" t="s">
        <v>879</v>
      </c>
      <c r="C1816" s="0" t="s">
        <v>880</v>
      </c>
      <c r="D1816" s="14" t="n">
        <v>494.94</v>
      </c>
    </row>
    <row r="1817" customFormat="false" ht="15" hidden="false" customHeight="false" outlineLevel="0" collapsed="false">
      <c r="A1817" s="4" t="n">
        <v>40819</v>
      </c>
      <c r="B1817" s="0" t="s">
        <v>881</v>
      </c>
      <c r="C1817" s="0" t="s">
        <v>882</v>
      </c>
      <c r="D1817" s="14" t="n">
        <v>172.14</v>
      </c>
    </row>
    <row r="1818" customFormat="false" ht="15" hidden="false" customHeight="false" outlineLevel="0" collapsed="false">
      <c r="A1818" s="4" t="n">
        <v>40819</v>
      </c>
      <c r="B1818" s="0" t="s">
        <v>883</v>
      </c>
      <c r="C1818" s="0" t="s">
        <v>884</v>
      </c>
      <c r="D1818" s="14" t="n">
        <v>822.6</v>
      </c>
    </row>
    <row r="1819" customFormat="false" ht="15" hidden="false" customHeight="false" outlineLevel="0" collapsed="false">
      <c r="A1819" s="4" t="n">
        <v>40826</v>
      </c>
      <c r="B1819" s="0" t="s">
        <v>61</v>
      </c>
      <c r="C1819" s="0" t="s">
        <v>62</v>
      </c>
      <c r="D1819" s="14" t="n">
        <v>192.32</v>
      </c>
    </row>
    <row r="1820" customFormat="false" ht="15" hidden="false" customHeight="false" outlineLevel="0" collapsed="false">
      <c r="A1820" s="4" t="n">
        <v>40826</v>
      </c>
      <c r="B1820" s="0" t="s">
        <v>63</v>
      </c>
      <c r="C1820" s="0" t="s">
        <v>64</v>
      </c>
      <c r="D1820" s="14" t="n">
        <v>193.15</v>
      </c>
    </row>
    <row r="1821" customFormat="false" ht="15" hidden="false" customHeight="false" outlineLevel="0" collapsed="false">
      <c r="A1821" s="4" t="n">
        <v>40826</v>
      </c>
      <c r="B1821" s="0" t="s">
        <v>65</v>
      </c>
      <c r="C1821" s="0" t="s">
        <v>66</v>
      </c>
      <c r="D1821" s="14" t="n">
        <v>197.93</v>
      </c>
    </row>
    <row r="1822" customFormat="false" ht="15" hidden="false" customHeight="false" outlineLevel="0" collapsed="false">
      <c r="A1822" s="4" t="n">
        <v>40826</v>
      </c>
      <c r="B1822" s="0" t="s">
        <v>67</v>
      </c>
      <c r="C1822" s="0" t="s">
        <v>68</v>
      </c>
      <c r="D1822" s="14" t="n">
        <v>8.4</v>
      </c>
    </row>
    <row r="1823" customFormat="false" ht="15" hidden="false" customHeight="false" outlineLevel="0" collapsed="false">
      <c r="A1823" s="4" t="n">
        <v>40826</v>
      </c>
      <c r="B1823" s="0" t="s">
        <v>69</v>
      </c>
      <c r="C1823" s="0" t="s">
        <v>70</v>
      </c>
      <c r="D1823" s="14" t="n">
        <v>28.08</v>
      </c>
    </row>
    <row r="1824" customFormat="false" ht="15" hidden="false" customHeight="false" outlineLevel="0" collapsed="false">
      <c r="A1824" s="4" t="n">
        <v>40826</v>
      </c>
      <c r="B1824" s="0" t="s">
        <v>73</v>
      </c>
      <c r="C1824" s="0" t="s">
        <v>74</v>
      </c>
      <c r="D1824" s="14" t="n">
        <v>187.76</v>
      </c>
    </row>
    <row r="1825" customFormat="false" ht="15" hidden="false" customHeight="false" outlineLevel="0" collapsed="false">
      <c r="A1825" s="4" t="n">
        <v>40826</v>
      </c>
      <c r="B1825" s="0" t="s">
        <v>75</v>
      </c>
      <c r="C1825" s="0" t="s">
        <v>76</v>
      </c>
      <c r="D1825" s="14" t="n">
        <v>406.11</v>
      </c>
    </row>
    <row r="1826" customFormat="false" ht="15" hidden="false" customHeight="false" outlineLevel="0" collapsed="false">
      <c r="A1826" s="4" t="n">
        <v>40826</v>
      </c>
      <c r="B1826" s="0" t="s">
        <v>77</v>
      </c>
      <c r="C1826" s="0" t="s">
        <v>78</v>
      </c>
      <c r="D1826" s="14" t="n">
        <v>464.9</v>
      </c>
    </row>
    <row r="1827" customFormat="false" ht="15" hidden="false" customHeight="false" outlineLevel="0" collapsed="false">
      <c r="A1827" s="4" t="n">
        <v>40826</v>
      </c>
      <c r="B1827" s="0" t="s">
        <v>79</v>
      </c>
      <c r="C1827" s="0" t="s">
        <v>80</v>
      </c>
      <c r="D1827" s="14" t="n">
        <v>490.16</v>
      </c>
    </row>
    <row r="1828" customFormat="false" ht="15" hidden="false" customHeight="false" outlineLevel="0" collapsed="false">
      <c r="A1828" s="4" t="n">
        <v>40826</v>
      </c>
      <c r="B1828" s="0" t="s">
        <v>81</v>
      </c>
      <c r="C1828" s="0" t="s">
        <v>82</v>
      </c>
      <c r="D1828" s="14" t="n">
        <v>276.77</v>
      </c>
    </row>
    <row r="1829" customFormat="false" ht="15" hidden="false" customHeight="false" outlineLevel="0" collapsed="false">
      <c r="A1829" s="4" t="n">
        <v>40826</v>
      </c>
      <c r="B1829" s="0" t="s">
        <v>83</v>
      </c>
      <c r="C1829" s="0" t="s">
        <v>84</v>
      </c>
      <c r="D1829" s="14" t="n">
        <v>229.47</v>
      </c>
    </row>
    <row r="1830" customFormat="false" ht="15" hidden="false" customHeight="false" outlineLevel="0" collapsed="false">
      <c r="A1830" s="4" t="n">
        <v>40826</v>
      </c>
      <c r="B1830" s="0" t="s">
        <v>85</v>
      </c>
      <c r="C1830" s="0" t="s">
        <v>86</v>
      </c>
      <c r="D1830" s="14" t="n">
        <v>415.34</v>
      </c>
    </row>
    <row r="1831" customFormat="false" ht="15" hidden="false" customHeight="false" outlineLevel="0" collapsed="false">
      <c r="A1831" s="4" t="n">
        <v>40826</v>
      </c>
      <c r="B1831" s="0" t="s">
        <v>87</v>
      </c>
      <c r="C1831" s="0" t="s">
        <v>88</v>
      </c>
      <c r="D1831" s="14" t="n">
        <v>815.26</v>
      </c>
    </row>
    <row r="1832" customFormat="false" ht="15" hidden="false" customHeight="false" outlineLevel="0" collapsed="false">
      <c r="A1832" s="4" t="n">
        <v>40826</v>
      </c>
      <c r="B1832" s="0" t="s">
        <v>89</v>
      </c>
      <c r="C1832" s="0" t="s">
        <v>90</v>
      </c>
      <c r="D1832" s="14" t="n">
        <v>210.43</v>
      </c>
    </row>
    <row r="1833" customFormat="false" ht="15" hidden="false" customHeight="false" outlineLevel="0" collapsed="false">
      <c r="A1833" s="4" t="n">
        <v>40826</v>
      </c>
      <c r="B1833" s="0" t="s">
        <v>91</v>
      </c>
      <c r="C1833" s="0" t="s">
        <v>92</v>
      </c>
      <c r="D1833" s="14" t="n">
        <v>551.54</v>
      </c>
    </row>
    <row r="1834" customFormat="false" ht="15" hidden="false" customHeight="false" outlineLevel="0" collapsed="false">
      <c r="A1834" s="4" t="n">
        <v>40826</v>
      </c>
      <c r="B1834" s="0" t="s">
        <v>93</v>
      </c>
      <c r="C1834" s="0" t="s">
        <v>94</v>
      </c>
      <c r="D1834" s="14" t="n">
        <v>288.09</v>
      </c>
    </row>
    <row r="1835" customFormat="false" ht="15" hidden="false" customHeight="false" outlineLevel="0" collapsed="false">
      <c r="A1835" s="4" t="n">
        <v>40826</v>
      </c>
      <c r="B1835" s="0" t="s">
        <v>95</v>
      </c>
      <c r="C1835" s="0" t="s">
        <v>96</v>
      </c>
      <c r="D1835" s="14" t="n">
        <v>203.4</v>
      </c>
    </row>
    <row r="1836" customFormat="false" ht="15" hidden="false" customHeight="false" outlineLevel="0" collapsed="false">
      <c r="A1836" s="4" t="n">
        <v>40826</v>
      </c>
      <c r="B1836" s="0" t="s">
        <v>97</v>
      </c>
      <c r="C1836" s="0" t="s">
        <v>98</v>
      </c>
      <c r="D1836" s="14" t="n">
        <v>373.35</v>
      </c>
    </row>
    <row r="1837" customFormat="false" ht="15" hidden="false" customHeight="false" outlineLevel="0" collapsed="false">
      <c r="A1837" s="4" t="n">
        <v>40826</v>
      </c>
      <c r="B1837" s="0" t="s">
        <v>99</v>
      </c>
      <c r="C1837" s="0" t="s">
        <v>100</v>
      </c>
      <c r="D1837" s="14" t="n">
        <v>70.47</v>
      </c>
    </row>
    <row r="1838" customFormat="false" ht="15" hidden="false" customHeight="false" outlineLevel="0" collapsed="false">
      <c r="A1838" s="4" t="n">
        <v>40826</v>
      </c>
      <c r="B1838" s="0" t="s">
        <v>101</v>
      </c>
      <c r="C1838" s="0" t="s">
        <v>102</v>
      </c>
      <c r="D1838" s="14" t="n">
        <v>235.98</v>
      </c>
    </row>
    <row r="1839" customFormat="false" ht="15" hidden="false" customHeight="false" outlineLevel="0" collapsed="false">
      <c r="A1839" s="4" t="n">
        <v>40826</v>
      </c>
      <c r="B1839" s="0" t="s">
        <v>103</v>
      </c>
      <c r="C1839" s="0" t="s">
        <v>104</v>
      </c>
      <c r="D1839" s="14" t="n">
        <v>247.6</v>
      </c>
    </row>
    <row r="1840" customFormat="false" ht="15" hidden="false" customHeight="false" outlineLevel="0" collapsed="false">
      <c r="A1840" s="4" t="n">
        <v>40826</v>
      </c>
      <c r="B1840" s="0" t="s">
        <v>105</v>
      </c>
      <c r="C1840" s="0" t="s">
        <v>106</v>
      </c>
      <c r="D1840" s="14" t="n">
        <v>65</v>
      </c>
    </row>
    <row r="1841" customFormat="false" ht="15" hidden="false" customHeight="false" outlineLevel="0" collapsed="false">
      <c r="A1841" s="4" t="n">
        <v>40826</v>
      </c>
      <c r="B1841" s="0" t="s">
        <v>107</v>
      </c>
      <c r="C1841" s="0" t="s">
        <v>108</v>
      </c>
      <c r="D1841" s="14" t="n">
        <v>78.35</v>
      </c>
    </row>
    <row r="1842" customFormat="false" ht="15" hidden="false" customHeight="false" outlineLevel="0" collapsed="false">
      <c r="A1842" s="4" t="n">
        <v>40826</v>
      </c>
      <c r="B1842" s="0" t="s">
        <v>109</v>
      </c>
      <c r="C1842" s="0" t="s">
        <v>110</v>
      </c>
      <c r="D1842" s="14" t="n">
        <v>158.79</v>
      </c>
    </row>
    <row r="1843" customFormat="false" ht="15" hidden="false" customHeight="false" outlineLevel="0" collapsed="false">
      <c r="A1843" s="4" t="n">
        <v>40826</v>
      </c>
      <c r="B1843" s="0" t="s">
        <v>111</v>
      </c>
      <c r="C1843" s="0" t="s">
        <v>112</v>
      </c>
      <c r="D1843" s="14" t="n">
        <v>111.61</v>
      </c>
    </row>
    <row r="1844" customFormat="false" ht="15" hidden="false" customHeight="false" outlineLevel="0" collapsed="false">
      <c r="A1844" s="4" t="n">
        <v>40826</v>
      </c>
      <c r="B1844" s="0" t="s">
        <v>113</v>
      </c>
      <c r="C1844" s="0" t="s">
        <v>114</v>
      </c>
      <c r="D1844" s="14" t="n">
        <v>169.38</v>
      </c>
    </row>
    <row r="1845" customFormat="false" ht="15" hidden="false" customHeight="false" outlineLevel="0" collapsed="false">
      <c r="A1845" s="4" t="n">
        <v>40826</v>
      </c>
      <c r="B1845" s="0" t="s">
        <v>115</v>
      </c>
      <c r="C1845" s="0" t="s">
        <v>116</v>
      </c>
      <c r="D1845" s="14" t="n">
        <v>34.38</v>
      </c>
    </row>
    <row r="1846" customFormat="false" ht="15" hidden="false" customHeight="false" outlineLevel="0" collapsed="false">
      <c r="A1846" s="4" t="n">
        <v>40826</v>
      </c>
      <c r="B1846" s="0" t="s">
        <v>117</v>
      </c>
      <c r="C1846" s="0" t="s">
        <v>118</v>
      </c>
      <c r="D1846" s="14" t="n">
        <v>161.25</v>
      </c>
    </row>
    <row r="1847" customFormat="false" ht="15" hidden="false" customHeight="false" outlineLevel="0" collapsed="false">
      <c r="A1847" s="4" t="n">
        <v>40826</v>
      </c>
      <c r="B1847" s="0" t="s">
        <v>119</v>
      </c>
      <c r="C1847" s="0" t="s">
        <v>120</v>
      </c>
      <c r="D1847" s="14" t="n">
        <v>104.72</v>
      </c>
    </row>
    <row r="1848" customFormat="false" ht="15" hidden="false" customHeight="false" outlineLevel="0" collapsed="false">
      <c r="A1848" s="4" t="n">
        <v>40826</v>
      </c>
      <c r="B1848" s="0" t="s">
        <v>121</v>
      </c>
      <c r="C1848" s="0" t="s">
        <v>122</v>
      </c>
      <c r="D1848" s="14" t="n">
        <v>135.32</v>
      </c>
    </row>
    <row r="1849" customFormat="false" ht="15" hidden="false" customHeight="false" outlineLevel="0" collapsed="false">
      <c r="A1849" s="4" t="n">
        <v>40826</v>
      </c>
      <c r="B1849" s="0" t="s">
        <v>123</v>
      </c>
      <c r="C1849" s="0" t="s">
        <v>124</v>
      </c>
      <c r="D1849" s="14" t="n">
        <v>59.15</v>
      </c>
    </row>
    <row r="1850" customFormat="false" ht="15" hidden="false" customHeight="false" outlineLevel="0" collapsed="false">
      <c r="A1850" s="4" t="n">
        <v>40826</v>
      </c>
      <c r="B1850" s="0" t="s">
        <v>125</v>
      </c>
      <c r="C1850" s="0" t="s">
        <v>126</v>
      </c>
      <c r="D1850" s="14" t="n">
        <v>346.6</v>
      </c>
    </row>
    <row r="1851" customFormat="false" ht="15" hidden="false" customHeight="false" outlineLevel="0" collapsed="false">
      <c r="A1851" s="4" t="n">
        <v>40826</v>
      </c>
      <c r="B1851" s="0" t="s">
        <v>127</v>
      </c>
      <c r="C1851" s="0" t="s">
        <v>128</v>
      </c>
      <c r="D1851" s="14" t="n">
        <v>134.07</v>
      </c>
    </row>
    <row r="1852" customFormat="false" ht="15" hidden="false" customHeight="false" outlineLevel="0" collapsed="false">
      <c r="A1852" s="4" t="n">
        <v>40826</v>
      </c>
      <c r="B1852" s="0" t="s">
        <v>129</v>
      </c>
      <c r="C1852" s="0" t="s">
        <v>130</v>
      </c>
      <c r="D1852" s="14" t="n">
        <v>97.61</v>
      </c>
    </row>
    <row r="1853" customFormat="false" ht="15" hidden="false" customHeight="false" outlineLevel="0" collapsed="false">
      <c r="A1853" s="4" t="n">
        <v>40826</v>
      </c>
      <c r="B1853" s="0" t="s">
        <v>131</v>
      </c>
      <c r="C1853" s="0" t="s">
        <v>132</v>
      </c>
      <c r="D1853" s="14" t="n">
        <v>676.64</v>
      </c>
    </row>
    <row r="1854" customFormat="false" ht="15" hidden="false" customHeight="false" outlineLevel="0" collapsed="false">
      <c r="A1854" s="4" t="n">
        <v>40826</v>
      </c>
      <c r="B1854" s="0" t="s">
        <v>133</v>
      </c>
      <c r="C1854" s="0" t="s">
        <v>134</v>
      </c>
      <c r="D1854" s="14" t="n">
        <v>662</v>
      </c>
    </row>
    <row r="1855" customFormat="false" ht="15" hidden="false" customHeight="false" outlineLevel="0" collapsed="false">
      <c r="A1855" s="4" t="n">
        <v>40826</v>
      </c>
      <c r="B1855" s="0" t="s">
        <v>135</v>
      </c>
      <c r="C1855" s="0" t="s">
        <v>136</v>
      </c>
      <c r="D1855" s="14" t="n">
        <v>307.5</v>
      </c>
    </row>
    <row r="1856" customFormat="false" ht="15" hidden="false" customHeight="false" outlineLevel="0" collapsed="false">
      <c r="A1856" s="4" t="n">
        <v>40826</v>
      </c>
      <c r="B1856" s="0" t="s">
        <v>137</v>
      </c>
      <c r="C1856" s="0" t="s">
        <v>138</v>
      </c>
      <c r="D1856" s="14" t="n">
        <v>295.09</v>
      </c>
    </row>
    <row r="1857" customFormat="false" ht="15" hidden="false" customHeight="false" outlineLevel="0" collapsed="false">
      <c r="A1857" s="4" t="n">
        <v>40826</v>
      </c>
      <c r="B1857" s="0" t="s">
        <v>139</v>
      </c>
      <c r="C1857" s="0" t="s">
        <v>140</v>
      </c>
      <c r="D1857" s="14" t="n">
        <v>128.2</v>
      </c>
    </row>
    <row r="1858" customFormat="false" ht="15" hidden="false" customHeight="false" outlineLevel="0" collapsed="false">
      <c r="A1858" s="4" t="n">
        <v>40826</v>
      </c>
      <c r="B1858" s="0" t="s">
        <v>141</v>
      </c>
      <c r="C1858" s="0" t="s">
        <v>142</v>
      </c>
      <c r="D1858" s="14" t="n">
        <v>92.22</v>
      </c>
    </row>
    <row r="1859" customFormat="false" ht="15" hidden="false" customHeight="false" outlineLevel="0" collapsed="false">
      <c r="A1859" s="4" t="n">
        <v>40826</v>
      </c>
      <c r="B1859" s="0" t="s">
        <v>143</v>
      </c>
      <c r="C1859" s="0" t="s">
        <v>144</v>
      </c>
      <c r="D1859" s="14" t="n">
        <v>529.9</v>
      </c>
    </row>
    <row r="1860" customFormat="false" ht="15" hidden="false" customHeight="false" outlineLevel="0" collapsed="false">
      <c r="A1860" s="4" t="n">
        <v>40826</v>
      </c>
      <c r="B1860" s="0" t="s">
        <v>145</v>
      </c>
      <c r="C1860" s="0" t="s">
        <v>146</v>
      </c>
      <c r="D1860" s="14" t="n">
        <v>443.96</v>
      </c>
    </row>
    <row r="1861" customFormat="false" ht="15" hidden="false" customHeight="false" outlineLevel="0" collapsed="false">
      <c r="A1861" s="4" t="n">
        <v>40826</v>
      </c>
      <c r="B1861" s="0" t="s">
        <v>147</v>
      </c>
      <c r="C1861" s="0" t="s">
        <v>148</v>
      </c>
      <c r="D1861" s="14" t="n">
        <v>327.38</v>
      </c>
    </row>
    <row r="1862" customFormat="false" ht="15" hidden="false" customHeight="false" outlineLevel="0" collapsed="false">
      <c r="A1862" s="4" t="n">
        <v>40826</v>
      </c>
      <c r="B1862" s="0" t="s">
        <v>149</v>
      </c>
      <c r="C1862" s="0" t="s">
        <v>150</v>
      </c>
      <c r="D1862" s="14" t="n">
        <v>196.8</v>
      </c>
    </row>
    <row r="1863" customFormat="false" ht="15" hidden="false" customHeight="false" outlineLevel="0" collapsed="false">
      <c r="A1863" s="4" t="n">
        <v>40826</v>
      </c>
      <c r="B1863" s="0" t="s">
        <v>151</v>
      </c>
      <c r="C1863" s="0" t="s">
        <v>152</v>
      </c>
      <c r="D1863" s="14" t="n">
        <v>415.23</v>
      </c>
    </row>
    <row r="1864" customFormat="false" ht="15" hidden="false" customHeight="false" outlineLevel="0" collapsed="false">
      <c r="A1864" s="4" t="n">
        <v>40826</v>
      </c>
      <c r="B1864" s="0" t="s">
        <v>153</v>
      </c>
      <c r="C1864" s="0" t="s">
        <v>154</v>
      </c>
      <c r="D1864" s="14" t="n">
        <v>424.08</v>
      </c>
    </row>
    <row r="1865" customFormat="false" ht="15" hidden="false" customHeight="false" outlineLevel="0" collapsed="false">
      <c r="A1865" s="4" t="n">
        <v>40826</v>
      </c>
      <c r="B1865" s="0" t="s">
        <v>155</v>
      </c>
      <c r="C1865" s="0" t="s">
        <v>156</v>
      </c>
      <c r="D1865" s="14" t="n">
        <v>82.03</v>
      </c>
    </row>
    <row r="1866" customFormat="false" ht="15" hidden="false" customHeight="false" outlineLevel="0" collapsed="false">
      <c r="A1866" s="4" t="n">
        <v>40826</v>
      </c>
      <c r="B1866" s="0" t="s">
        <v>157</v>
      </c>
      <c r="C1866" s="0" t="s">
        <v>158</v>
      </c>
      <c r="D1866" s="14" t="n">
        <v>58.65</v>
      </c>
    </row>
    <row r="1867" customFormat="false" ht="15" hidden="false" customHeight="false" outlineLevel="0" collapsed="false">
      <c r="A1867" s="4" t="n">
        <v>40826</v>
      </c>
      <c r="B1867" s="0" t="s">
        <v>159</v>
      </c>
      <c r="C1867" s="0" t="s">
        <v>160</v>
      </c>
      <c r="D1867" s="14" t="n">
        <v>20.4</v>
      </c>
    </row>
    <row r="1868" customFormat="false" ht="15" hidden="false" customHeight="false" outlineLevel="0" collapsed="false">
      <c r="A1868" s="4" t="n">
        <v>40826</v>
      </c>
      <c r="B1868" s="0" t="s">
        <v>161</v>
      </c>
      <c r="C1868" s="0" t="s">
        <v>162</v>
      </c>
      <c r="D1868" s="14" t="n">
        <v>121.25</v>
      </c>
    </row>
    <row r="1869" customFormat="false" ht="15" hidden="false" customHeight="false" outlineLevel="0" collapsed="false">
      <c r="A1869" s="4" t="n">
        <v>40826</v>
      </c>
      <c r="B1869" s="0" t="s">
        <v>163</v>
      </c>
      <c r="C1869" s="0" t="s">
        <v>164</v>
      </c>
      <c r="D1869" s="14" t="n">
        <v>49.75</v>
      </c>
    </row>
    <row r="1870" customFormat="false" ht="15" hidden="false" customHeight="false" outlineLevel="0" collapsed="false">
      <c r="A1870" s="4" t="n">
        <v>40826</v>
      </c>
      <c r="B1870" s="0" t="s">
        <v>165</v>
      </c>
      <c r="C1870" s="0" t="s">
        <v>166</v>
      </c>
      <c r="D1870" s="14" t="n">
        <v>332.52</v>
      </c>
    </row>
    <row r="1871" customFormat="false" ht="15" hidden="false" customHeight="false" outlineLevel="0" collapsed="false">
      <c r="A1871" s="4" t="n">
        <v>40826</v>
      </c>
      <c r="B1871" s="0" t="s">
        <v>167</v>
      </c>
      <c r="C1871" s="0" t="s">
        <v>168</v>
      </c>
      <c r="D1871" s="14" t="n">
        <v>420.74</v>
      </c>
    </row>
    <row r="1872" customFormat="false" ht="15" hidden="false" customHeight="false" outlineLevel="0" collapsed="false">
      <c r="A1872" s="4" t="n">
        <v>40826</v>
      </c>
      <c r="B1872" s="0" t="s">
        <v>169</v>
      </c>
      <c r="C1872" s="0" t="s">
        <v>170</v>
      </c>
      <c r="D1872" s="14" t="n">
        <v>81.25</v>
      </c>
    </row>
    <row r="1873" customFormat="false" ht="15" hidden="false" customHeight="false" outlineLevel="0" collapsed="false">
      <c r="A1873" s="4" t="n">
        <v>40826</v>
      </c>
      <c r="B1873" s="0" t="s">
        <v>171</v>
      </c>
      <c r="C1873" s="0" t="s">
        <v>172</v>
      </c>
      <c r="D1873" s="14" t="n">
        <v>307.63</v>
      </c>
    </row>
    <row r="1874" customFormat="false" ht="15" hidden="false" customHeight="false" outlineLevel="0" collapsed="false">
      <c r="A1874" s="4" t="n">
        <v>40826</v>
      </c>
      <c r="B1874" s="0" t="s">
        <v>173</v>
      </c>
      <c r="C1874" s="0" t="s">
        <v>174</v>
      </c>
      <c r="D1874" s="14" t="n">
        <v>255.07</v>
      </c>
    </row>
    <row r="1875" customFormat="false" ht="15" hidden="false" customHeight="false" outlineLevel="0" collapsed="false">
      <c r="A1875" s="4" t="n">
        <v>40826</v>
      </c>
      <c r="B1875" s="0" t="s">
        <v>175</v>
      </c>
      <c r="C1875" s="0" t="s">
        <v>176</v>
      </c>
      <c r="D1875" s="14" t="n">
        <v>164.8</v>
      </c>
    </row>
    <row r="1876" customFormat="false" ht="15" hidden="false" customHeight="false" outlineLevel="0" collapsed="false">
      <c r="A1876" s="4" t="n">
        <v>40826</v>
      </c>
      <c r="B1876" s="0" t="s">
        <v>177</v>
      </c>
      <c r="C1876" s="0" t="s">
        <v>178</v>
      </c>
      <c r="D1876" s="14" t="n">
        <v>400.71</v>
      </c>
    </row>
    <row r="1877" customFormat="false" ht="15" hidden="false" customHeight="false" outlineLevel="0" collapsed="false">
      <c r="A1877" s="4" t="n">
        <v>40826</v>
      </c>
      <c r="B1877" s="0" t="s">
        <v>179</v>
      </c>
      <c r="C1877" s="0" t="s">
        <v>180</v>
      </c>
      <c r="D1877" s="14" t="n">
        <v>109.5</v>
      </c>
    </row>
    <row r="1878" customFormat="false" ht="15" hidden="false" customHeight="false" outlineLevel="0" collapsed="false">
      <c r="A1878" s="4" t="n">
        <v>40826</v>
      </c>
      <c r="B1878" s="0" t="s">
        <v>181</v>
      </c>
      <c r="C1878" s="0" t="s">
        <v>182</v>
      </c>
      <c r="D1878" s="14" t="n">
        <v>107.25</v>
      </c>
    </row>
    <row r="1879" customFormat="false" ht="15" hidden="false" customHeight="false" outlineLevel="0" collapsed="false">
      <c r="A1879" s="4" t="n">
        <v>40826</v>
      </c>
      <c r="B1879" s="0" t="s">
        <v>183</v>
      </c>
      <c r="C1879" s="0" t="s">
        <v>184</v>
      </c>
      <c r="D1879" s="14" t="n">
        <v>9.08</v>
      </c>
    </row>
    <row r="1880" customFormat="false" ht="15" hidden="false" customHeight="false" outlineLevel="0" collapsed="false">
      <c r="A1880" s="4" t="n">
        <v>40826</v>
      </c>
      <c r="B1880" s="0" t="s">
        <v>185</v>
      </c>
      <c r="C1880" s="0" t="s">
        <v>186</v>
      </c>
      <c r="D1880" s="14" t="n">
        <v>21.43</v>
      </c>
    </row>
    <row r="1881" customFormat="false" ht="15" hidden="false" customHeight="false" outlineLevel="0" collapsed="false">
      <c r="A1881" s="4" t="n">
        <v>40826</v>
      </c>
      <c r="B1881" s="0" t="s">
        <v>187</v>
      </c>
      <c r="C1881" s="0" t="s">
        <v>188</v>
      </c>
      <c r="D1881" s="14" t="n">
        <v>79.17</v>
      </c>
    </row>
    <row r="1882" customFormat="false" ht="15" hidden="false" customHeight="false" outlineLevel="0" collapsed="false">
      <c r="A1882" s="4" t="n">
        <v>40826</v>
      </c>
      <c r="B1882" s="0" t="s">
        <v>189</v>
      </c>
      <c r="C1882" s="0" t="s">
        <v>190</v>
      </c>
      <c r="D1882" s="14" t="n">
        <v>155.06</v>
      </c>
    </row>
    <row r="1883" customFormat="false" ht="15" hidden="false" customHeight="false" outlineLevel="0" collapsed="false">
      <c r="A1883" s="4" t="n">
        <v>40826</v>
      </c>
      <c r="B1883" s="0" t="s">
        <v>191</v>
      </c>
      <c r="C1883" s="0" t="s">
        <v>192</v>
      </c>
      <c r="D1883" s="14" t="n">
        <v>183.63</v>
      </c>
    </row>
    <row r="1884" customFormat="false" ht="15" hidden="false" customHeight="false" outlineLevel="0" collapsed="false">
      <c r="A1884" s="4" t="n">
        <v>40826</v>
      </c>
      <c r="B1884" s="0" t="s">
        <v>193</v>
      </c>
      <c r="C1884" s="0" t="s">
        <v>194</v>
      </c>
      <c r="D1884" s="14" t="n">
        <v>364.72</v>
      </c>
    </row>
    <row r="1885" customFormat="false" ht="15" hidden="false" customHeight="false" outlineLevel="0" collapsed="false">
      <c r="A1885" s="4" t="n">
        <v>40826</v>
      </c>
      <c r="B1885" s="0" t="s">
        <v>195</v>
      </c>
      <c r="C1885" s="0" t="s">
        <v>196</v>
      </c>
      <c r="D1885" s="14" t="n">
        <v>81.2</v>
      </c>
    </row>
    <row r="1886" customFormat="false" ht="15" hidden="false" customHeight="false" outlineLevel="0" collapsed="false">
      <c r="A1886" s="4" t="n">
        <v>40826</v>
      </c>
      <c r="B1886" s="0" t="s">
        <v>197</v>
      </c>
      <c r="C1886" s="0" t="s">
        <v>198</v>
      </c>
      <c r="D1886" s="14" t="n">
        <v>60.33</v>
      </c>
    </row>
    <row r="1887" customFormat="false" ht="15" hidden="false" customHeight="false" outlineLevel="0" collapsed="false">
      <c r="A1887" s="4" t="n">
        <v>40826</v>
      </c>
      <c r="B1887" s="0" t="s">
        <v>199</v>
      </c>
      <c r="C1887" s="0" t="s">
        <v>200</v>
      </c>
      <c r="D1887" s="14" t="n">
        <v>24.85</v>
      </c>
    </row>
    <row r="1888" customFormat="false" ht="15" hidden="false" customHeight="false" outlineLevel="0" collapsed="false">
      <c r="A1888" s="4" t="n">
        <v>40826</v>
      </c>
      <c r="B1888" s="0" t="s">
        <v>201</v>
      </c>
      <c r="C1888" s="0" t="s">
        <v>202</v>
      </c>
      <c r="D1888" s="14" t="n">
        <v>82.42</v>
      </c>
    </row>
    <row r="1889" customFormat="false" ht="15" hidden="false" customHeight="false" outlineLevel="0" collapsed="false">
      <c r="A1889" s="4" t="n">
        <v>40826</v>
      </c>
      <c r="B1889" s="0" t="s">
        <v>203</v>
      </c>
      <c r="C1889" s="0" t="s">
        <v>204</v>
      </c>
      <c r="D1889" s="14" t="n">
        <v>257.26</v>
      </c>
    </row>
    <row r="1890" customFormat="false" ht="15" hidden="false" customHeight="false" outlineLevel="0" collapsed="false">
      <c r="A1890" s="4" t="n">
        <v>40826</v>
      </c>
      <c r="B1890" s="0" t="s">
        <v>205</v>
      </c>
      <c r="C1890" s="0" t="s">
        <v>206</v>
      </c>
      <c r="D1890" s="14" t="n">
        <v>312.1</v>
      </c>
    </row>
    <row r="1891" customFormat="false" ht="15" hidden="false" customHeight="false" outlineLevel="0" collapsed="false">
      <c r="A1891" s="4" t="n">
        <v>40826</v>
      </c>
      <c r="B1891" s="0" t="s">
        <v>207</v>
      </c>
      <c r="C1891" s="0" t="s">
        <v>208</v>
      </c>
      <c r="D1891" s="14" t="n">
        <v>195.07</v>
      </c>
    </row>
    <row r="1892" customFormat="false" ht="15" hidden="false" customHeight="false" outlineLevel="0" collapsed="false">
      <c r="A1892" s="4" t="n">
        <v>40826</v>
      </c>
      <c r="B1892" s="0" t="s">
        <v>209</v>
      </c>
      <c r="C1892" s="0" t="s">
        <v>210</v>
      </c>
      <c r="D1892" s="14" t="n">
        <v>184.88</v>
      </c>
    </row>
    <row r="1893" customFormat="false" ht="15" hidden="false" customHeight="false" outlineLevel="0" collapsed="false">
      <c r="A1893" s="4" t="n">
        <v>40826</v>
      </c>
      <c r="B1893" s="0" t="s">
        <v>211</v>
      </c>
      <c r="C1893" s="0" t="s">
        <v>212</v>
      </c>
      <c r="D1893" s="14" t="n">
        <v>101.71</v>
      </c>
    </row>
    <row r="1894" customFormat="false" ht="15" hidden="false" customHeight="false" outlineLevel="0" collapsed="false">
      <c r="A1894" s="4" t="n">
        <v>40826</v>
      </c>
      <c r="B1894" s="0" t="s">
        <v>213</v>
      </c>
      <c r="C1894" s="0" t="s">
        <v>214</v>
      </c>
      <c r="D1894" s="14" t="n">
        <v>437.44</v>
      </c>
    </row>
    <row r="1895" customFormat="false" ht="15" hidden="false" customHeight="false" outlineLevel="0" collapsed="false">
      <c r="A1895" s="4" t="n">
        <v>40826</v>
      </c>
      <c r="B1895" s="0" t="s">
        <v>215</v>
      </c>
      <c r="C1895" s="0" t="s">
        <v>216</v>
      </c>
      <c r="D1895" s="14" t="n">
        <v>372.99</v>
      </c>
    </row>
    <row r="1896" customFormat="false" ht="15" hidden="false" customHeight="false" outlineLevel="0" collapsed="false">
      <c r="A1896" s="4" t="n">
        <v>40826</v>
      </c>
      <c r="B1896" s="0" t="s">
        <v>217</v>
      </c>
      <c r="C1896" s="0" t="s">
        <v>218</v>
      </c>
      <c r="D1896" s="14" t="n">
        <v>271.06</v>
      </c>
    </row>
    <row r="1897" customFormat="false" ht="15" hidden="false" customHeight="false" outlineLevel="0" collapsed="false">
      <c r="A1897" s="4" t="n">
        <v>40826</v>
      </c>
      <c r="B1897" s="0" t="s">
        <v>219</v>
      </c>
      <c r="C1897" s="0" t="s">
        <v>220</v>
      </c>
      <c r="D1897" s="14" t="n">
        <v>441.4</v>
      </c>
    </row>
    <row r="1898" customFormat="false" ht="15" hidden="false" customHeight="false" outlineLevel="0" collapsed="false">
      <c r="A1898" s="4" t="n">
        <v>40826</v>
      </c>
      <c r="B1898" s="0" t="s">
        <v>221</v>
      </c>
      <c r="C1898" s="0" t="s">
        <v>222</v>
      </c>
      <c r="D1898" s="14" t="n">
        <v>236.1</v>
      </c>
    </row>
    <row r="1899" customFormat="false" ht="15" hidden="false" customHeight="false" outlineLevel="0" collapsed="false">
      <c r="A1899" s="4" t="n">
        <v>40826</v>
      </c>
      <c r="B1899" s="0" t="s">
        <v>223</v>
      </c>
      <c r="C1899" s="0" t="s">
        <v>224</v>
      </c>
      <c r="D1899" s="14" t="n">
        <v>2129.16</v>
      </c>
    </row>
    <row r="1900" customFormat="false" ht="15" hidden="false" customHeight="false" outlineLevel="0" collapsed="false">
      <c r="A1900" s="4" t="n">
        <v>40826</v>
      </c>
      <c r="B1900" s="0" t="s">
        <v>227</v>
      </c>
      <c r="C1900" s="0" t="s">
        <v>228</v>
      </c>
      <c r="D1900" s="14" t="n">
        <v>474.45</v>
      </c>
    </row>
    <row r="1901" customFormat="false" ht="15" hidden="false" customHeight="false" outlineLevel="0" collapsed="false">
      <c r="A1901" s="4" t="n">
        <v>40826</v>
      </c>
      <c r="B1901" s="0" t="s">
        <v>229</v>
      </c>
      <c r="C1901" s="0" t="s">
        <v>230</v>
      </c>
      <c r="D1901" s="14" t="n">
        <v>680.33</v>
      </c>
    </row>
    <row r="1902" customFormat="false" ht="15" hidden="false" customHeight="false" outlineLevel="0" collapsed="false">
      <c r="A1902" s="4" t="n">
        <v>40826</v>
      </c>
      <c r="B1902" s="0" t="s">
        <v>231</v>
      </c>
      <c r="C1902" s="0" t="s">
        <v>232</v>
      </c>
      <c r="D1902" s="14" t="n">
        <v>223.42</v>
      </c>
    </row>
    <row r="1903" customFormat="false" ht="15" hidden="false" customHeight="false" outlineLevel="0" collapsed="false">
      <c r="A1903" s="4" t="n">
        <v>40826</v>
      </c>
      <c r="B1903" s="0" t="s">
        <v>233</v>
      </c>
      <c r="C1903" s="0" t="s">
        <v>234</v>
      </c>
      <c r="D1903" s="14" t="n">
        <v>1018.28</v>
      </c>
    </row>
    <row r="1904" customFormat="false" ht="15" hidden="false" customHeight="false" outlineLevel="0" collapsed="false">
      <c r="A1904" s="4" t="n">
        <v>40826</v>
      </c>
      <c r="B1904" s="0" t="s">
        <v>237</v>
      </c>
      <c r="C1904" s="0" t="s">
        <v>238</v>
      </c>
      <c r="D1904" s="14" t="n">
        <v>35.7</v>
      </c>
    </row>
    <row r="1905" customFormat="false" ht="15" hidden="false" customHeight="false" outlineLevel="0" collapsed="false">
      <c r="A1905" s="4" t="n">
        <v>40826</v>
      </c>
      <c r="B1905" s="0" t="s">
        <v>239</v>
      </c>
      <c r="C1905" s="0" t="s">
        <v>240</v>
      </c>
      <c r="D1905" s="14" t="n">
        <v>488.16</v>
      </c>
    </row>
    <row r="1906" customFormat="false" ht="15" hidden="false" customHeight="false" outlineLevel="0" collapsed="false">
      <c r="A1906" s="4" t="n">
        <v>40826</v>
      </c>
      <c r="B1906" s="0" t="s">
        <v>241</v>
      </c>
      <c r="C1906" s="0" t="s">
        <v>242</v>
      </c>
      <c r="D1906" s="14" t="n">
        <v>744.17</v>
      </c>
    </row>
    <row r="1907" customFormat="false" ht="15" hidden="false" customHeight="false" outlineLevel="0" collapsed="false">
      <c r="A1907" s="4" t="n">
        <v>40826</v>
      </c>
      <c r="B1907" s="0" t="s">
        <v>243</v>
      </c>
      <c r="C1907" s="0" t="s">
        <v>244</v>
      </c>
      <c r="D1907" s="14" t="n">
        <v>422.51</v>
      </c>
    </row>
    <row r="1908" customFormat="false" ht="15" hidden="false" customHeight="false" outlineLevel="0" collapsed="false">
      <c r="A1908" s="4" t="n">
        <v>40826</v>
      </c>
      <c r="B1908" s="0" t="s">
        <v>245</v>
      </c>
      <c r="C1908" s="0" t="s">
        <v>246</v>
      </c>
      <c r="D1908" s="14" t="n">
        <v>384.53</v>
      </c>
    </row>
    <row r="1909" customFormat="false" ht="15" hidden="false" customHeight="false" outlineLevel="0" collapsed="false">
      <c r="A1909" s="4" t="n">
        <v>40826</v>
      </c>
      <c r="B1909" s="0" t="s">
        <v>247</v>
      </c>
      <c r="C1909" s="0" t="s">
        <v>248</v>
      </c>
      <c r="D1909" s="14" t="n">
        <v>486.81</v>
      </c>
    </row>
    <row r="1910" customFormat="false" ht="15" hidden="false" customHeight="false" outlineLevel="0" collapsed="false">
      <c r="A1910" s="4" t="n">
        <v>40826</v>
      </c>
      <c r="B1910" s="0" t="s">
        <v>249</v>
      </c>
      <c r="C1910" s="0" t="s">
        <v>250</v>
      </c>
      <c r="D1910" s="14" t="n">
        <v>324.48</v>
      </c>
    </row>
    <row r="1911" customFormat="false" ht="15" hidden="false" customHeight="false" outlineLevel="0" collapsed="false">
      <c r="A1911" s="4" t="n">
        <v>40826</v>
      </c>
      <c r="B1911" s="0" t="s">
        <v>251</v>
      </c>
      <c r="C1911" s="0" t="s">
        <v>252</v>
      </c>
      <c r="D1911" s="14" t="n">
        <v>141.25</v>
      </c>
    </row>
    <row r="1912" customFormat="false" ht="15" hidden="false" customHeight="false" outlineLevel="0" collapsed="false">
      <c r="A1912" s="4" t="n">
        <v>40826</v>
      </c>
      <c r="B1912" s="0" t="s">
        <v>253</v>
      </c>
      <c r="C1912" s="0" t="s">
        <v>254</v>
      </c>
      <c r="D1912" s="14" t="n">
        <v>475.9</v>
      </c>
    </row>
    <row r="1913" customFormat="false" ht="15" hidden="false" customHeight="false" outlineLevel="0" collapsed="false">
      <c r="A1913" s="4" t="n">
        <v>40826</v>
      </c>
      <c r="B1913" s="0" t="s">
        <v>255</v>
      </c>
      <c r="C1913" s="0" t="s">
        <v>256</v>
      </c>
      <c r="D1913" s="14" t="n">
        <v>384.64</v>
      </c>
    </row>
    <row r="1914" customFormat="false" ht="15" hidden="false" customHeight="false" outlineLevel="0" collapsed="false">
      <c r="A1914" s="4" t="n">
        <v>40826</v>
      </c>
      <c r="B1914" s="0" t="s">
        <v>257</v>
      </c>
      <c r="C1914" s="0" t="s">
        <v>258</v>
      </c>
      <c r="D1914" s="14" t="n">
        <v>53.79</v>
      </c>
    </row>
    <row r="1915" customFormat="false" ht="15" hidden="false" customHeight="false" outlineLevel="0" collapsed="false">
      <c r="A1915" s="4" t="n">
        <v>40826</v>
      </c>
      <c r="B1915" s="0" t="s">
        <v>259</v>
      </c>
      <c r="C1915" s="0" t="s">
        <v>260</v>
      </c>
      <c r="D1915" s="14" t="n">
        <v>88.5</v>
      </c>
    </row>
    <row r="1916" customFormat="false" ht="15" hidden="false" customHeight="false" outlineLevel="0" collapsed="false">
      <c r="A1916" s="4" t="n">
        <v>40826</v>
      </c>
      <c r="B1916" s="0" t="s">
        <v>261</v>
      </c>
      <c r="C1916" s="0" t="s">
        <v>262</v>
      </c>
      <c r="D1916" s="14" t="n">
        <v>566.64</v>
      </c>
    </row>
    <row r="1917" customFormat="false" ht="15" hidden="false" customHeight="false" outlineLevel="0" collapsed="false">
      <c r="A1917" s="4" t="n">
        <v>40826</v>
      </c>
      <c r="B1917" s="0" t="s">
        <v>263</v>
      </c>
      <c r="C1917" s="0" t="s">
        <v>264</v>
      </c>
      <c r="D1917" s="14" t="n">
        <v>99.14</v>
      </c>
    </row>
    <row r="1918" customFormat="false" ht="15" hidden="false" customHeight="false" outlineLevel="0" collapsed="false">
      <c r="A1918" s="4" t="n">
        <v>40826</v>
      </c>
      <c r="B1918" s="0" t="s">
        <v>265</v>
      </c>
      <c r="C1918" s="0" t="s">
        <v>266</v>
      </c>
      <c r="D1918" s="14" t="n">
        <v>51</v>
      </c>
    </row>
    <row r="1919" customFormat="false" ht="15" hidden="false" customHeight="false" outlineLevel="0" collapsed="false">
      <c r="A1919" s="4" t="n">
        <v>40826</v>
      </c>
      <c r="B1919" s="0" t="s">
        <v>267</v>
      </c>
      <c r="C1919" s="0" t="s">
        <v>268</v>
      </c>
      <c r="D1919" s="14" t="n">
        <v>369.86</v>
      </c>
    </row>
    <row r="1920" customFormat="false" ht="15" hidden="false" customHeight="false" outlineLevel="0" collapsed="false">
      <c r="A1920" s="4" t="n">
        <v>40826</v>
      </c>
      <c r="B1920" s="0" t="s">
        <v>269</v>
      </c>
      <c r="C1920" s="0" t="s">
        <v>270</v>
      </c>
      <c r="D1920" s="14" t="n">
        <v>804.97</v>
      </c>
    </row>
    <row r="1921" customFormat="false" ht="15" hidden="false" customHeight="false" outlineLevel="0" collapsed="false">
      <c r="A1921" s="4" t="n">
        <v>40826</v>
      </c>
      <c r="B1921" s="0" t="s">
        <v>271</v>
      </c>
      <c r="C1921" s="0" t="s">
        <v>272</v>
      </c>
      <c r="D1921" s="14" t="n">
        <v>-1205.67</v>
      </c>
    </row>
    <row r="1922" customFormat="false" ht="15" hidden="false" customHeight="false" outlineLevel="0" collapsed="false">
      <c r="A1922" s="4" t="n">
        <v>40826</v>
      </c>
      <c r="B1922" s="0" t="s">
        <v>273</v>
      </c>
      <c r="C1922" s="0" t="s">
        <v>274</v>
      </c>
      <c r="D1922" s="14" t="n">
        <v>51</v>
      </c>
    </row>
    <row r="1923" customFormat="false" ht="15" hidden="false" customHeight="false" outlineLevel="0" collapsed="false">
      <c r="A1923" s="4" t="n">
        <v>40826</v>
      </c>
      <c r="B1923" s="0" t="s">
        <v>275</v>
      </c>
      <c r="C1923" s="0" t="s">
        <v>276</v>
      </c>
      <c r="D1923" s="14" t="n">
        <v>38.25</v>
      </c>
    </row>
    <row r="1924" customFormat="false" ht="15" hidden="false" customHeight="false" outlineLevel="0" collapsed="false">
      <c r="A1924" s="4" t="n">
        <v>40826</v>
      </c>
      <c r="B1924" s="0" t="s">
        <v>279</v>
      </c>
      <c r="C1924" s="0" t="s">
        <v>280</v>
      </c>
      <c r="D1924" s="14" t="n">
        <v>126.85</v>
      </c>
    </row>
    <row r="1925" customFormat="false" ht="15" hidden="false" customHeight="false" outlineLevel="0" collapsed="false">
      <c r="A1925" s="4" t="n">
        <v>40826</v>
      </c>
      <c r="B1925" s="0" t="s">
        <v>281</v>
      </c>
      <c r="C1925" s="0" t="s">
        <v>282</v>
      </c>
      <c r="D1925" s="14" t="n">
        <v>70.8</v>
      </c>
    </row>
    <row r="1926" customFormat="false" ht="15" hidden="false" customHeight="false" outlineLevel="0" collapsed="false">
      <c r="A1926" s="4" t="n">
        <v>40826</v>
      </c>
      <c r="B1926" s="0" t="s">
        <v>283</v>
      </c>
      <c r="C1926" s="0" t="s">
        <v>284</v>
      </c>
      <c r="D1926" s="14" t="n">
        <v>648.84</v>
      </c>
    </row>
    <row r="1927" customFormat="false" ht="15" hidden="false" customHeight="false" outlineLevel="0" collapsed="false">
      <c r="A1927" s="4" t="n">
        <v>40826</v>
      </c>
      <c r="B1927" s="0" t="s">
        <v>285</v>
      </c>
      <c r="C1927" s="0" t="s">
        <v>286</v>
      </c>
      <c r="D1927" s="14" t="n">
        <v>337.48</v>
      </c>
    </row>
    <row r="1928" customFormat="false" ht="15" hidden="false" customHeight="false" outlineLevel="0" collapsed="false">
      <c r="A1928" s="4" t="n">
        <v>40826</v>
      </c>
      <c r="B1928" s="0" t="s">
        <v>287</v>
      </c>
      <c r="C1928" s="0" t="s">
        <v>288</v>
      </c>
      <c r="D1928" s="14" t="n">
        <v>480.86</v>
      </c>
    </row>
    <row r="1929" customFormat="false" ht="15" hidden="false" customHeight="false" outlineLevel="0" collapsed="false">
      <c r="A1929" s="4" t="n">
        <v>40826</v>
      </c>
      <c r="B1929" s="0" t="s">
        <v>289</v>
      </c>
      <c r="C1929" s="0" t="s">
        <v>290</v>
      </c>
      <c r="D1929" s="14" t="n">
        <v>206.21</v>
      </c>
    </row>
    <row r="1930" customFormat="false" ht="15" hidden="false" customHeight="false" outlineLevel="0" collapsed="false">
      <c r="A1930" s="4" t="n">
        <v>40826</v>
      </c>
      <c r="B1930" s="0" t="s">
        <v>291</v>
      </c>
      <c r="C1930" s="0" t="s">
        <v>292</v>
      </c>
      <c r="D1930" s="14" t="n">
        <v>70.8</v>
      </c>
    </row>
    <row r="1931" customFormat="false" ht="15" hidden="false" customHeight="false" outlineLevel="0" collapsed="false">
      <c r="A1931" s="4" t="n">
        <v>40826</v>
      </c>
      <c r="B1931" s="0" t="s">
        <v>293</v>
      </c>
      <c r="C1931" s="0" t="s">
        <v>294</v>
      </c>
      <c r="D1931" s="14" t="n">
        <v>28.72</v>
      </c>
    </row>
    <row r="1932" customFormat="false" ht="15" hidden="false" customHeight="false" outlineLevel="0" collapsed="false">
      <c r="A1932" s="4" t="n">
        <v>40826</v>
      </c>
      <c r="B1932" s="0" t="s">
        <v>295</v>
      </c>
      <c r="C1932" s="0" t="s">
        <v>296</v>
      </c>
      <c r="D1932" s="14" t="n">
        <v>228.29</v>
      </c>
    </row>
    <row r="1933" customFormat="false" ht="15" hidden="false" customHeight="false" outlineLevel="0" collapsed="false">
      <c r="A1933" s="4" t="n">
        <v>40826</v>
      </c>
      <c r="B1933" s="0" t="s">
        <v>297</v>
      </c>
      <c r="C1933" s="0" t="s">
        <v>298</v>
      </c>
      <c r="D1933" s="14" t="n">
        <v>170.93</v>
      </c>
    </row>
    <row r="1934" customFormat="false" ht="15" hidden="false" customHeight="false" outlineLevel="0" collapsed="false">
      <c r="A1934" s="4" t="n">
        <v>40826</v>
      </c>
      <c r="B1934" s="0" t="s">
        <v>299</v>
      </c>
      <c r="C1934" s="0" t="s">
        <v>300</v>
      </c>
      <c r="D1934" s="14" t="n">
        <v>170.83</v>
      </c>
    </row>
    <row r="1935" customFormat="false" ht="15" hidden="false" customHeight="false" outlineLevel="0" collapsed="false">
      <c r="A1935" s="4" t="n">
        <v>40826</v>
      </c>
      <c r="B1935" s="0" t="s">
        <v>301</v>
      </c>
      <c r="C1935" s="0" t="s">
        <v>302</v>
      </c>
      <c r="D1935" s="14" t="n">
        <v>344.2</v>
      </c>
    </row>
    <row r="1936" customFormat="false" ht="15" hidden="false" customHeight="false" outlineLevel="0" collapsed="false">
      <c r="A1936" s="4" t="n">
        <v>40826</v>
      </c>
      <c r="B1936" s="0" t="s">
        <v>303</v>
      </c>
      <c r="C1936" s="0" t="s">
        <v>304</v>
      </c>
      <c r="D1936" s="14" t="n">
        <v>226.51</v>
      </c>
    </row>
    <row r="1937" customFormat="false" ht="15" hidden="false" customHeight="false" outlineLevel="0" collapsed="false">
      <c r="A1937" s="4" t="n">
        <v>40826</v>
      </c>
      <c r="B1937" s="0" t="s">
        <v>305</v>
      </c>
      <c r="C1937" s="0" t="s">
        <v>306</v>
      </c>
      <c r="D1937" s="14" t="n">
        <v>502.91</v>
      </c>
    </row>
    <row r="1938" customFormat="false" ht="15" hidden="false" customHeight="false" outlineLevel="0" collapsed="false">
      <c r="A1938" s="4" t="n">
        <v>40826</v>
      </c>
      <c r="B1938" s="0" t="s">
        <v>307</v>
      </c>
      <c r="C1938" s="0" t="s">
        <v>308</v>
      </c>
      <c r="D1938" s="14" t="n">
        <v>556.57</v>
      </c>
    </row>
    <row r="1939" customFormat="false" ht="15" hidden="false" customHeight="false" outlineLevel="0" collapsed="false">
      <c r="A1939" s="4" t="n">
        <v>40826</v>
      </c>
      <c r="B1939" s="0" t="s">
        <v>309</v>
      </c>
      <c r="C1939" s="0" t="s">
        <v>310</v>
      </c>
      <c r="D1939" s="14" t="n">
        <v>308.14</v>
      </c>
    </row>
    <row r="1940" customFormat="false" ht="15" hidden="false" customHeight="false" outlineLevel="0" collapsed="false">
      <c r="A1940" s="4" t="n">
        <v>40826</v>
      </c>
      <c r="B1940" s="0" t="s">
        <v>311</v>
      </c>
      <c r="C1940" s="0" t="s">
        <v>312</v>
      </c>
      <c r="D1940" s="14" t="n">
        <v>2617.92</v>
      </c>
    </row>
    <row r="1941" customFormat="false" ht="15" hidden="false" customHeight="false" outlineLevel="0" collapsed="false">
      <c r="A1941" s="4" t="n">
        <v>40826</v>
      </c>
      <c r="B1941" s="0" t="s">
        <v>313</v>
      </c>
      <c r="C1941" s="0" t="s">
        <v>314</v>
      </c>
      <c r="D1941" s="14" t="n">
        <v>316.59</v>
      </c>
    </row>
    <row r="1942" customFormat="false" ht="15" hidden="false" customHeight="false" outlineLevel="0" collapsed="false">
      <c r="A1942" s="4" t="n">
        <v>40826</v>
      </c>
      <c r="B1942" s="0" t="s">
        <v>315</v>
      </c>
      <c r="C1942" s="0" t="s">
        <v>316</v>
      </c>
      <c r="D1942" s="14" t="n">
        <v>507.97</v>
      </c>
    </row>
    <row r="1943" customFormat="false" ht="15" hidden="false" customHeight="false" outlineLevel="0" collapsed="false">
      <c r="A1943" s="4" t="n">
        <v>40826</v>
      </c>
      <c r="B1943" s="0" t="s">
        <v>317</v>
      </c>
      <c r="C1943" s="0" t="s">
        <v>318</v>
      </c>
      <c r="D1943" s="14" t="n">
        <v>254.58</v>
      </c>
    </row>
    <row r="1944" customFormat="false" ht="15" hidden="false" customHeight="false" outlineLevel="0" collapsed="false">
      <c r="A1944" s="4" t="n">
        <v>40826</v>
      </c>
      <c r="B1944" s="0" t="s">
        <v>319</v>
      </c>
      <c r="C1944" s="0" t="s">
        <v>320</v>
      </c>
      <c r="D1944" s="14" t="n">
        <v>123.71</v>
      </c>
    </row>
    <row r="1945" customFormat="false" ht="15" hidden="false" customHeight="false" outlineLevel="0" collapsed="false">
      <c r="A1945" s="4" t="n">
        <v>40826</v>
      </c>
      <c r="B1945" s="0" t="s">
        <v>321</v>
      </c>
      <c r="C1945" s="0" t="s">
        <v>322</v>
      </c>
      <c r="D1945" s="14" t="n">
        <v>288.55</v>
      </c>
    </row>
    <row r="1946" customFormat="false" ht="15" hidden="false" customHeight="false" outlineLevel="0" collapsed="false">
      <c r="A1946" s="4" t="n">
        <v>40826</v>
      </c>
      <c r="B1946" s="0" t="s">
        <v>323</v>
      </c>
      <c r="C1946" s="0" t="s">
        <v>324</v>
      </c>
      <c r="D1946" s="14" t="n">
        <v>120.25</v>
      </c>
    </row>
    <row r="1947" customFormat="false" ht="15" hidden="false" customHeight="false" outlineLevel="0" collapsed="false">
      <c r="A1947" s="4" t="n">
        <v>40826</v>
      </c>
      <c r="B1947" s="0" t="s">
        <v>325</v>
      </c>
      <c r="C1947" s="0" t="s">
        <v>326</v>
      </c>
      <c r="D1947" s="14" t="n">
        <v>142.16</v>
      </c>
    </row>
    <row r="1948" customFormat="false" ht="15" hidden="false" customHeight="false" outlineLevel="0" collapsed="false">
      <c r="A1948" s="4" t="n">
        <v>40826</v>
      </c>
      <c r="B1948" s="0" t="s">
        <v>327</v>
      </c>
      <c r="C1948" s="0" t="s">
        <v>328</v>
      </c>
      <c r="D1948" s="14" t="n">
        <v>139.01</v>
      </c>
    </row>
    <row r="1949" customFormat="false" ht="15" hidden="false" customHeight="false" outlineLevel="0" collapsed="false">
      <c r="A1949" s="4" t="n">
        <v>40826</v>
      </c>
      <c r="B1949" s="0" t="s">
        <v>329</v>
      </c>
      <c r="C1949" s="0" t="s">
        <v>330</v>
      </c>
      <c r="D1949" s="14" t="n">
        <v>272.21</v>
      </c>
    </row>
    <row r="1950" customFormat="false" ht="15" hidden="false" customHeight="false" outlineLevel="0" collapsed="false">
      <c r="A1950" s="4" t="n">
        <v>40826</v>
      </c>
      <c r="B1950" s="0" t="s">
        <v>331</v>
      </c>
      <c r="C1950" s="0" t="s">
        <v>332</v>
      </c>
      <c r="D1950" s="14" t="n">
        <v>242.54</v>
      </c>
    </row>
    <row r="1951" customFormat="false" ht="15" hidden="false" customHeight="false" outlineLevel="0" collapsed="false">
      <c r="A1951" s="4" t="n">
        <v>40826</v>
      </c>
      <c r="B1951" s="0" t="s">
        <v>333</v>
      </c>
      <c r="C1951" s="0" t="s">
        <v>334</v>
      </c>
      <c r="D1951" s="14" t="n">
        <v>232.65</v>
      </c>
    </row>
    <row r="1952" customFormat="false" ht="15" hidden="false" customHeight="false" outlineLevel="0" collapsed="false">
      <c r="A1952" s="4" t="n">
        <v>40826</v>
      </c>
      <c r="B1952" s="0" t="s">
        <v>335</v>
      </c>
      <c r="C1952" s="0" t="s">
        <v>336</v>
      </c>
      <c r="D1952" s="14" t="n">
        <v>1.25</v>
      </c>
    </row>
    <row r="1953" customFormat="false" ht="15" hidden="false" customHeight="false" outlineLevel="0" collapsed="false">
      <c r="A1953" s="4" t="n">
        <v>40826</v>
      </c>
      <c r="B1953" s="0" t="s">
        <v>337</v>
      </c>
      <c r="C1953" s="0" t="s">
        <v>338</v>
      </c>
      <c r="D1953" s="14" t="n">
        <v>428.4</v>
      </c>
    </row>
    <row r="1954" customFormat="false" ht="15" hidden="false" customHeight="false" outlineLevel="0" collapsed="false">
      <c r="A1954" s="4" t="n">
        <v>40826</v>
      </c>
      <c r="B1954" s="0" t="s">
        <v>339</v>
      </c>
      <c r="C1954" s="0" t="s">
        <v>340</v>
      </c>
      <c r="D1954" s="14" t="n">
        <v>108.48</v>
      </c>
    </row>
    <row r="1955" customFormat="false" ht="15" hidden="false" customHeight="false" outlineLevel="0" collapsed="false">
      <c r="A1955" s="4" t="n">
        <v>40826</v>
      </c>
      <c r="B1955" s="0" t="s">
        <v>341</v>
      </c>
      <c r="C1955" s="0" t="s">
        <v>342</v>
      </c>
      <c r="D1955" s="14" t="n">
        <v>75</v>
      </c>
    </row>
    <row r="1956" customFormat="false" ht="15" hidden="false" customHeight="false" outlineLevel="0" collapsed="false">
      <c r="A1956" s="4" t="n">
        <v>40826</v>
      </c>
      <c r="B1956" s="0" t="s">
        <v>343</v>
      </c>
      <c r="C1956" s="0" t="s">
        <v>344</v>
      </c>
      <c r="D1956" s="14" t="n">
        <v>175.48</v>
      </c>
    </row>
    <row r="1957" customFormat="false" ht="15" hidden="false" customHeight="false" outlineLevel="0" collapsed="false">
      <c r="A1957" s="4" t="n">
        <v>40826</v>
      </c>
      <c r="B1957" s="0" t="s">
        <v>345</v>
      </c>
      <c r="C1957" s="0" t="s">
        <v>346</v>
      </c>
      <c r="D1957" s="14" t="n">
        <v>211.68</v>
      </c>
    </row>
    <row r="1958" customFormat="false" ht="15" hidden="false" customHeight="false" outlineLevel="0" collapsed="false">
      <c r="A1958" s="4" t="n">
        <v>40826</v>
      </c>
      <c r="B1958" s="0" t="s">
        <v>347</v>
      </c>
      <c r="C1958" s="0" t="s">
        <v>348</v>
      </c>
      <c r="D1958" s="14" t="n">
        <v>72.68</v>
      </c>
    </row>
    <row r="1959" customFormat="false" ht="15" hidden="false" customHeight="false" outlineLevel="0" collapsed="false">
      <c r="A1959" s="4" t="n">
        <v>40826</v>
      </c>
      <c r="B1959" s="0" t="s">
        <v>349</v>
      </c>
      <c r="C1959" s="0" t="s">
        <v>350</v>
      </c>
      <c r="D1959" s="14" t="n">
        <v>157.5</v>
      </c>
    </row>
    <row r="1960" customFormat="false" ht="15" hidden="false" customHeight="false" outlineLevel="0" collapsed="false">
      <c r="A1960" s="4" t="n">
        <v>40826</v>
      </c>
      <c r="B1960" s="0" t="s">
        <v>351</v>
      </c>
      <c r="C1960" s="0" t="s">
        <v>352</v>
      </c>
      <c r="D1960" s="14" t="n">
        <v>26.67</v>
      </c>
    </row>
    <row r="1961" customFormat="false" ht="15" hidden="false" customHeight="false" outlineLevel="0" collapsed="false">
      <c r="A1961" s="4" t="n">
        <v>40826</v>
      </c>
      <c r="B1961" s="0" t="s">
        <v>353</v>
      </c>
      <c r="C1961" s="0" t="s">
        <v>354</v>
      </c>
      <c r="D1961" s="14" t="n">
        <v>219.58</v>
      </c>
    </row>
    <row r="1962" customFormat="false" ht="15" hidden="false" customHeight="false" outlineLevel="0" collapsed="false">
      <c r="A1962" s="4" t="n">
        <v>40826</v>
      </c>
      <c r="B1962" s="0" t="s">
        <v>355</v>
      </c>
      <c r="C1962" s="0" t="s">
        <v>356</v>
      </c>
      <c r="D1962" s="14" t="n">
        <v>220.93</v>
      </c>
    </row>
    <row r="1963" customFormat="false" ht="15" hidden="false" customHeight="false" outlineLevel="0" collapsed="false">
      <c r="A1963" s="4" t="n">
        <v>40826</v>
      </c>
      <c r="B1963" s="0" t="s">
        <v>357</v>
      </c>
      <c r="C1963" s="0" t="s">
        <v>358</v>
      </c>
      <c r="D1963" s="14" t="n">
        <v>339.42</v>
      </c>
    </row>
    <row r="1964" customFormat="false" ht="15" hidden="false" customHeight="false" outlineLevel="0" collapsed="false">
      <c r="A1964" s="4" t="n">
        <v>40826</v>
      </c>
      <c r="B1964" s="0" t="s">
        <v>359</v>
      </c>
      <c r="C1964" s="0" t="s">
        <v>360</v>
      </c>
      <c r="D1964" s="14" t="n">
        <v>95.6</v>
      </c>
    </row>
    <row r="1965" customFormat="false" ht="15" hidden="false" customHeight="false" outlineLevel="0" collapsed="false">
      <c r="A1965" s="4" t="n">
        <v>40826</v>
      </c>
      <c r="B1965" s="0" t="s">
        <v>361</v>
      </c>
      <c r="C1965" s="0" t="s">
        <v>362</v>
      </c>
      <c r="D1965" s="14" t="n">
        <v>440.89</v>
      </c>
    </row>
    <row r="1966" customFormat="false" ht="15" hidden="false" customHeight="false" outlineLevel="0" collapsed="false">
      <c r="A1966" s="4" t="n">
        <v>40826</v>
      </c>
      <c r="B1966" s="0" t="s">
        <v>363</v>
      </c>
      <c r="C1966" s="0" t="s">
        <v>364</v>
      </c>
      <c r="D1966" s="14" t="n">
        <v>204</v>
      </c>
    </row>
    <row r="1967" customFormat="false" ht="15" hidden="false" customHeight="false" outlineLevel="0" collapsed="false">
      <c r="A1967" s="4" t="n">
        <v>40826</v>
      </c>
      <c r="B1967" s="0" t="s">
        <v>365</v>
      </c>
      <c r="C1967" s="0" t="s">
        <v>366</v>
      </c>
      <c r="D1967" s="14" t="n">
        <v>195.5</v>
      </c>
    </row>
    <row r="1968" customFormat="false" ht="15" hidden="false" customHeight="false" outlineLevel="0" collapsed="false">
      <c r="A1968" s="4" t="n">
        <v>40826</v>
      </c>
      <c r="B1968" s="0" t="s">
        <v>367</v>
      </c>
      <c r="C1968" s="0" t="s">
        <v>368</v>
      </c>
      <c r="D1968" s="14" t="n">
        <v>252.89</v>
      </c>
    </row>
    <row r="1969" customFormat="false" ht="15" hidden="false" customHeight="false" outlineLevel="0" collapsed="false">
      <c r="A1969" s="4" t="n">
        <v>40826</v>
      </c>
      <c r="B1969" s="0" t="s">
        <v>369</v>
      </c>
      <c r="C1969" s="0" t="s">
        <v>370</v>
      </c>
      <c r="D1969" s="14" t="n">
        <v>196.43</v>
      </c>
    </row>
    <row r="1970" customFormat="false" ht="15" hidden="false" customHeight="false" outlineLevel="0" collapsed="false">
      <c r="A1970" s="4" t="n">
        <v>40826</v>
      </c>
      <c r="B1970" s="0" t="s">
        <v>371</v>
      </c>
      <c r="C1970" s="0" t="s">
        <v>372</v>
      </c>
      <c r="D1970" s="14" t="n">
        <v>201.53</v>
      </c>
    </row>
    <row r="1971" customFormat="false" ht="15" hidden="false" customHeight="false" outlineLevel="0" collapsed="false">
      <c r="A1971" s="4" t="n">
        <v>40826</v>
      </c>
      <c r="B1971" s="0" t="s">
        <v>373</v>
      </c>
      <c r="C1971" s="0" t="s">
        <v>374</v>
      </c>
      <c r="D1971" s="14" t="n">
        <v>380.1</v>
      </c>
    </row>
    <row r="1972" customFormat="false" ht="15" hidden="false" customHeight="false" outlineLevel="0" collapsed="false">
      <c r="A1972" s="4" t="n">
        <v>40826</v>
      </c>
      <c r="B1972" s="0" t="s">
        <v>375</v>
      </c>
      <c r="C1972" s="0" t="s">
        <v>376</v>
      </c>
      <c r="D1972" s="14" t="n">
        <v>143.49</v>
      </c>
    </row>
    <row r="1973" customFormat="false" ht="15" hidden="false" customHeight="false" outlineLevel="0" collapsed="false">
      <c r="A1973" s="4" t="n">
        <v>40826</v>
      </c>
      <c r="B1973" s="0" t="s">
        <v>377</v>
      </c>
      <c r="C1973" s="0" t="s">
        <v>378</v>
      </c>
      <c r="D1973" s="14" t="n">
        <v>234.04</v>
      </c>
    </row>
    <row r="1974" customFormat="false" ht="15" hidden="false" customHeight="false" outlineLevel="0" collapsed="false">
      <c r="A1974" s="4" t="n">
        <v>40826</v>
      </c>
      <c r="B1974" s="0" t="s">
        <v>379</v>
      </c>
      <c r="C1974" s="0" t="s">
        <v>380</v>
      </c>
      <c r="D1974" s="14" t="n">
        <v>6.59</v>
      </c>
    </row>
    <row r="1975" customFormat="false" ht="15" hidden="false" customHeight="false" outlineLevel="0" collapsed="false">
      <c r="A1975" s="4" t="n">
        <v>40826</v>
      </c>
      <c r="B1975" s="0" t="s">
        <v>381</v>
      </c>
      <c r="C1975" s="0" t="s">
        <v>382</v>
      </c>
      <c r="D1975" s="14" t="n">
        <v>134.31</v>
      </c>
    </row>
    <row r="1976" customFormat="false" ht="15" hidden="false" customHeight="false" outlineLevel="0" collapsed="false">
      <c r="A1976" s="4" t="n">
        <v>40826</v>
      </c>
      <c r="B1976" s="0" t="s">
        <v>383</v>
      </c>
      <c r="C1976" s="0" t="s">
        <v>384</v>
      </c>
      <c r="D1976" s="14" t="n">
        <v>28.32</v>
      </c>
    </row>
    <row r="1977" customFormat="false" ht="15" hidden="false" customHeight="false" outlineLevel="0" collapsed="false">
      <c r="A1977" s="4" t="n">
        <v>40826</v>
      </c>
      <c r="B1977" s="0" t="s">
        <v>385</v>
      </c>
      <c r="C1977" s="0" t="s">
        <v>386</v>
      </c>
      <c r="D1977" s="14" t="n">
        <v>358.56</v>
      </c>
    </row>
    <row r="1978" customFormat="false" ht="15" hidden="false" customHeight="false" outlineLevel="0" collapsed="false">
      <c r="A1978" s="4" t="n">
        <v>40826</v>
      </c>
      <c r="B1978" s="0" t="s">
        <v>391</v>
      </c>
      <c r="C1978" s="0" t="s">
        <v>392</v>
      </c>
      <c r="D1978" s="14" t="n">
        <v>271.23</v>
      </c>
    </row>
    <row r="1979" customFormat="false" ht="15" hidden="false" customHeight="false" outlineLevel="0" collapsed="false">
      <c r="A1979" s="4" t="n">
        <v>40826</v>
      </c>
      <c r="B1979" s="0" t="s">
        <v>393</v>
      </c>
      <c r="C1979" s="0" t="s">
        <v>394</v>
      </c>
      <c r="D1979" s="14" t="n">
        <v>256.5</v>
      </c>
    </row>
    <row r="1980" customFormat="false" ht="15" hidden="false" customHeight="false" outlineLevel="0" collapsed="false">
      <c r="A1980" s="4" t="n">
        <v>40826</v>
      </c>
      <c r="B1980" s="0" t="s">
        <v>397</v>
      </c>
      <c r="C1980" s="0" t="s">
        <v>398</v>
      </c>
      <c r="D1980" s="14" t="n">
        <v>269.65</v>
      </c>
    </row>
    <row r="1981" customFormat="false" ht="15" hidden="false" customHeight="false" outlineLevel="0" collapsed="false">
      <c r="A1981" s="4" t="n">
        <v>40826</v>
      </c>
      <c r="B1981" s="0" t="s">
        <v>399</v>
      </c>
      <c r="C1981" s="0" t="s">
        <v>400</v>
      </c>
      <c r="D1981" s="14" t="n">
        <v>396.05</v>
      </c>
    </row>
    <row r="1982" customFormat="false" ht="15" hidden="false" customHeight="false" outlineLevel="0" collapsed="false">
      <c r="A1982" s="4" t="n">
        <v>40826</v>
      </c>
      <c r="B1982" s="0" t="s">
        <v>401</v>
      </c>
      <c r="C1982" s="0" t="s">
        <v>402</v>
      </c>
      <c r="D1982" s="14" t="n">
        <v>332.36</v>
      </c>
    </row>
    <row r="1983" customFormat="false" ht="15" hidden="false" customHeight="false" outlineLevel="0" collapsed="false">
      <c r="A1983" s="4" t="n">
        <v>40826</v>
      </c>
      <c r="B1983" s="0" t="s">
        <v>403</v>
      </c>
      <c r="C1983" s="0" t="s">
        <v>404</v>
      </c>
      <c r="D1983" s="14" t="n">
        <v>412.01</v>
      </c>
    </row>
    <row r="1984" customFormat="false" ht="15" hidden="false" customHeight="false" outlineLevel="0" collapsed="false">
      <c r="A1984" s="4" t="n">
        <v>40826</v>
      </c>
      <c r="B1984" s="0" t="s">
        <v>405</v>
      </c>
      <c r="C1984" s="0" t="s">
        <v>406</v>
      </c>
      <c r="D1984" s="14" t="n">
        <v>809.57</v>
      </c>
    </row>
    <row r="1985" customFormat="false" ht="15" hidden="false" customHeight="false" outlineLevel="0" collapsed="false">
      <c r="A1985" s="4" t="n">
        <v>40826</v>
      </c>
      <c r="B1985" s="0" t="s">
        <v>407</v>
      </c>
      <c r="C1985" s="0" t="s">
        <v>408</v>
      </c>
      <c r="D1985" s="14" t="n">
        <v>506.71</v>
      </c>
    </row>
    <row r="1986" customFormat="false" ht="15" hidden="false" customHeight="false" outlineLevel="0" collapsed="false">
      <c r="A1986" s="4" t="n">
        <v>40826</v>
      </c>
      <c r="B1986" s="0" t="s">
        <v>409</v>
      </c>
      <c r="C1986" s="0" t="s">
        <v>410</v>
      </c>
      <c r="D1986" s="14" t="n">
        <v>242.53</v>
      </c>
    </row>
    <row r="1987" customFormat="false" ht="15" hidden="false" customHeight="false" outlineLevel="0" collapsed="false">
      <c r="A1987" s="4" t="n">
        <v>40826</v>
      </c>
      <c r="B1987" s="0" t="s">
        <v>411</v>
      </c>
      <c r="C1987" s="0" t="s">
        <v>412</v>
      </c>
      <c r="D1987" s="14" t="n">
        <v>543.05</v>
      </c>
    </row>
    <row r="1988" customFormat="false" ht="15" hidden="false" customHeight="false" outlineLevel="0" collapsed="false">
      <c r="A1988" s="4" t="n">
        <v>40826</v>
      </c>
      <c r="B1988" s="0" t="s">
        <v>413</v>
      </c>
      <c r="C1988" s="0" t="s">
        <v>414</v>
      </c>
      <c r="D1988" s="14" t="n">
        <v>450.52</v>
      </c>
    </row>
    <row r="1989" customFormat="false" ht="15" hidden="false" customHeight="false" outlineLevel="0" collapsed="false">
      <c r="A1989" s="4" t="n">
        <v>40826</v>
      </c>
      <c r="B1989" s="0" t="s">
        <v>415</v>
      </c>
      <c r="C1989" s="0" t="s">
        <v>416</v>
      </c>
      <c r="D1989" s="14" t="n">
        <v>243.67</v>
      </c>
    </row>
    <row r="1990" customFormat="false" ht="15" hidden="false" customHeight="false" outlineLevel="0" collapsed="false">
      <c r="A1990" s="4" t="n">
        <v>40826</v>
      </c>
      <c r="B1990" s="0" t="s">
        <v>417</v>
      </c>
      <c r="C1990" s="0" t="s">
        <v>418</v>
      </c>
      <c r="D1990" s="14" t="n">
        <v>214.5</v>
      </c>
    </row>
    <row r="1991" customFormat="false" ht="15" hidden="false" customHeight="false" outlineLevel="0" collapsed="false">
      <c r="A1991" s="4" t="n">
        <v>40826</v>
      </c>
      <c r="B1991" s="0" t="s">
        <v>419</v>
      </c>
      <c r="C1991" s="0" t="s">
        <v>420</v>
      </c>
      <c r="D1991" s="14" t="n">
        <v>670.58</v>
      </c>
    </row>
    <row r="1992" customFormat="false" ht="15" hidden="false" customHeight="false" outlineLevel="0" collapsed="false">
      <c r="A1992" s="4" t="n">
        <v>40826</v>
      </c>
      <c r="B1992" s="0" t="s">
        <v>421</v>
      </c>
      <c r="C1992" s="0" t="s">
        <v>422</v>
      </c>
      <c r="D1992" s="14" t="n">
        <v>77.63</v>
      </c>
    </row>
    <row r="1993" customFormat="false" ht="15" hidden="false" customHeight="false" outlineLevel="0" collapsed="false">
      <c r="A1993" s="4" t="n">
        <v>40826</v>
      </c>
      <c r="B1993" s="0" t="s">
        <v>423</v>
      </c>
      <c r="C1993" s="0" t="s">
        <v>424</v>
      </c>
      <c r="D1993" s="14" t="n">
        <v>709.98</v>
      </c>
    </row>
    <row r="1994" customFormat="false" ht="15" hidden="false" customHeight="false" outlineLevel="0" collapsed="false">
      <c r="A1994" s="4" t="n">
        <v>40826</v>
      </c>
      <c r="B1994" s="0" t="s">
        <v>425</v>
      </c>
      <c r="C1994" s="0" t="s">
        <v>426</v>
      </c>
      <c r="D1994" s="14" t="n">
        <v>67.63</v>
      </c>
    </row>
    <row r="1995" customFormat="false" ht="15" hidden="false" customHeight="false" outlineLevel="0" collapsed="false">
      <c r="A1995" s="4" t="n">
        <v>40826</v>
      </c>
      <c r="B1995" s="0" t="s">
        <v>427</v>
      </c>
      <c r="C1995" s="0" t="s">
        <v>428</v>
      </c>
      <c r="D1995" s="14" t="n">
        <v>131.92</v>
      </c>
    </row>
    <row r="1996" customFormat="false" ht="15" hidden="false" customHeight="false" outlineLevel="0" collapsed="false">
      <c r="A1996" s="4" t="n">
        <v>40826</v>
      </c>
      <c r="B1996" s="0" t="s">
        <v>431</v>
      </c>
      <c r="C1996" s="0" t="s">
        <v>432</v>
      </c>
      <c r="D1996" s="14" t="n">
        <v>153.07</v>
      </c>
    </row>
    <row r="1997" customFormat="false" ht="15" hidden="false" customHeight="false" outlineLevel="0" collapsed="false">
      <c r="A1997" s="4" t="n">
        <v>40826</v>
      </c>
      <c r="B1997" s="0" t="s">
        <v>433</v>
      </c>
      <c r="C1997" s="0" t="s">
        <v>434</v>
      </c>
      <c r="D1997" s="14" t="n">
        <v>113.6</v>
      </c>
    </row>
    <row r="1998" customFormat="false" ht="15" hidden="false" customHeight="false" outlineLevel="0" collapsed="false">
      <c r="A1998" s="4" t="n">
        <v>40826</v>
      </c>
      <c r="B1998" s="0" t="s">
        <v>435</v>
      </c>
      <c r="C1998" s="0" t="s">
        <v>436</v>
      </c>
      <c r="D1998" s="14" t="n">
        <v>149.25</v>
      </c>
    </row>
    <row r="1999" customFormat="false" ht="15" hidden="false" customHeight="false" outlineLevel="0" collapsed="false">
      <c r="A1999" s="4" t="n">
        <v>40826</v>
      </c>
      <c r="B1999" s="0" t="s">
        <v>437</v>
      </c>
      <c r="C1999" s="0" t="s">
        <v>438</v>
      </c>
      <c r="D1999" s="14" t="n">
        <v>159.26</v>
      </c>
    </row>
    <row r="2000" customFormat="false" ht="15" hidden="false" customHeight="false" outlineLevel="0" collapsed="false">
      <c r="A2000" s="4" t="n">
        <v>40826</v>
      </c>
      <c r="B2000" s="0" t="s">
        <v>439</v>
      </c>
      <c r="C2000" s="0" t="s">
        <v>440</v>
      </c>
      <c r="D2000" s="14" t="n">
        <v>120</v>
      </c>
    </row>
    <row r="2001" customFormat="false" ht="15" hidden="false" customHeight="false" outlineLevel="0" collapsed="false">
      <c r="A2001" s="4" t="n">
        <v>40826</v>
      </c>
      <c r="B2001" s="0" t="s">
        <v>441</v>
      </c>
      <c r="C2001" s="0" t="s">
        <v>442</v>
      </c>
      <c r="D2001" s="14" t="n">
        <v>144.44</v>
      </c>
    </row>
    <row r="2002" customFormat="false" ht="15" hidden="false" customHeight="false" outlineLevel="0" collapsed="false">
      <c r="A2002" s="4" t="n">
        <v>40826</v>
      </c>
      <c r="B2002" s="0" t="s">
        <v>443</v>
      </c>
      <c r="C2002" s="0" t="s">
        <v>444</v>
      </c>
      <c r="D2002" s="14" t="n">
        <v>108.4</v>
      </c>
    </row>
    <row r="2003" customFormat="false" ht="15" hidden="false" customHeight="false" outlineLevel="0" collapsed="false">
      <c r="A2003" s="4" t="n">
        <v>40826</v>
      </c>
      <c r="B2003" s="0" t="s">
        <v>445</v>
      </c>
      <c r="C2003" s="0" t="s">
        <v>446</v>
      </c>
      <c r="D2003" s="14" t="n">
        <v>27.53</v>
      </c>
    </row>
    <row r="2004" customFormat="false" ht="15" hidden="false" customHeight="false" outlineLevel="0" collapsed="false">
      <c r="A2004" s="4" t="n">
        <v>40826</v>
      </c>
      <c r="B2004" s="0" t="s">
        <v>447</v>
      </c>
      <c r="C2004" s="0" t="s">
        <v>448</v>
      </c>
      <c r="D2004" s="14" t="n">
        <v>255</v>
      </c>
    </row>
    <row r="2005" customFormat="false" ht="15" hidden="false" customHeight="false" outlineLevel="0" collapsed="false">
      <c r="A2005" s="4" t="n">
        <v>40826</v>
      </c>
      <c r="B2005" s="0" t="s">
        <v>449</v>
      </c>
      <c r="C2005" s="0" t="s">
        <v>450</v>
      </c>
      <c r="D2005" s="14" t="n">
        <v>350.85</v>
      </c>
    </row>
    <row r="2006" customFormat="false" ht="15" hidden="false" customHeight="false" outlineLevel="0" collapsed="false">
      <c r="A2006" s="4" t="n">
        <v>40826</v>
      </c>
      <c r="B2006" s="0" t="s">
        <v>451</v>
      </c>
      <c r="C2006" s="0" t="s">
        <v>452</v>
      </c>
      <c r="D2006" s="14" t="n">
        <v>134.55</v>
      </c>
    </row>
    <row r="2007" customFormat="false" ht="15" hidden="false" customHeight="false" outlineLevel="0" collapsed="false">
      <c r="A2007" s="4" t="n">
        <v>40826</v>
      </c>
      <c r="B2007" s="0" t="s">
        <v>453</v>
      </c>
      <c r="C2007" s="0" t="s">
        <v>454</v>
      </c>
      <c r="D2007" s="14" t="n">
        <v>74.02</v>
      </c>
    </row>
    <row r="2008" customFormat="false" ht="15" hidden="false" customHeight="false" outlineLevel="0" collapsed="false">
      <c r="A2008" s="4" t="n">
        <v>40826</v>
      </c>
      <c r="B2008" s="0" t="s">
        <v>455</v>
      </c>
      <c r="C2008" s="0" t="s">
        <v>456</v>
      </c>
      <c r="D2008" s="14" t="n">
        <v>50.85</v>
      </c>
    </row>
    <row r="2009" customFormat="false" ht="15" hidden="false" customHeight="false" outlineLevel="0" collapsed="false">
      <c r="A2009" s="4" t="n">
        <v>40826</v>
      </c>
      <c r="B2009" s="0" t="s">
        <v>457</v>
      </c>
      <c r="C2009" s="0" t="s">
        <v>458</v>
      </c>
      <c r="D2009" s="14" t="n">
        <v>195.4</v>
      </c>
    </row>
    <row r="2010" customFormat="false" ht="15" hidden="false" customHeight="false" outlineLevel="0" collapsed="false">
      <c r="A2010" s="4" t="n">
        <v>40826</v>
      </c>
      <c r="B2010" s="0" t="s">
        <v>459</v>
      </c>
      <c r="C2010" s="0" t="s">
        <v>460</v>
      </c>
      <c r="D2010" s="14" t="n">
        <v>403.13</v>
      </c>
    </row>
    <row r="2011" customFormat="false" ht="15" hidden="false" customHeight="false" outlineLevel="0" collapsed="false">
      <c r="A2011" s="4" t="n">
        <v>40826</v>
      </c>
      <c r="B2011" s="0" t="s">
        <v>461</v>
      </c>
      <c r="C2011" s="0" t="s">
        <v>462</v>
      </c>
      <c r="D2011" s="14" t="n">
        <v>289.59</v>
      </c>
    </row>
    <row r="2012" customFormat="false" ht="15" hidden="false" customHeight="false" outlineLevel="0" collapsed="false">
      <c r="A2012" s="4" t="n">
        <v>40826</v>
      </c>
      <c r="B2012" s="0" t="s">
        <v>463</v>
      </c>
      <c r="C2012" s="0" t="s">
        <v>464</v>
      </c>
      <c r="D2012" s="14" t="n">
        <v>281.26</v>
      </c>
    </row>
    <row r="2013" customFormat="false" ht="15" hidden="false" customHeight="false" outlineLevel="0" collapsed="false">
      <c r="A2013" s="4" t="n">
        <v>40826</v>
      </c>
      <c r="B2013" s="0" t="s">
        <v>465</v>
      </c>
      <c r="C2013" s="0" t="s">
        <v>466</v>
      </c>
      <c r="D2013" s="14" t="n">
        <v>97.63</v>
      </c>
    </row>
    <row r="2014" customFormat="false" ht="15" hidden="false" customHeight="false" outlineLevel="0" collapsed="false">
      <c r="A2014" s="4" t="n">
        <v>40826</v>
      </c>
      <c r="B2014" s="0" t="s">
        <v>467</v>
      </c>
      <c r="C2014" s="0" t="s">
        <v>468</v>
      </c>
      <c r="D2014" s="14" t="n">
        <v>257.9</v>
      </c>
    </row>
    <row r="2015" customFormat="false" ht="15" hidden="false" customHeight="false" outlineLevel="0" collapsed="false">
      <c r="A2015" s="4" t="n">
        <v>40826</v>
      </c>
      <c r="B2015" s="0" t="s">
        <v>469</v>
      </c>
      <c r="C2015" s="0" t="s">
        <v>470</v>
      </c>
      <c r="D2015" s="14" t="n">
        <v>1181.24</v>
      </c>
    </row>
    <row r="2016" customFormat="false" ht="15" hidden="false" customHeight="false" outlineLevel="0" collapsed="false">
      <c r="A2016" s="4" t="n">
        <v>40826</v>
      </c>
      <c r="B2016" s="0" t="s">
        <v>471</v>
      </c>
      <c r="C2016" s="0" t="s">
        <v>472</v>
      </c>
      <c r="D2016" s="14" t="n">
        <v>741.79</v>
      </c>
    </row>
    <row r="2017" customFormat="false" ht="15" hidden="false" customHeight="false" outlineLevel="0" collapsed="false">
      <c r="A2017" s="4" t="n">
        <v>40826</v>
      </c>
      <c r="B2017" s="0" t="s">
        <v>473</v>
      </c>
      <c r="C2017" s="0" t="s">
        <v>474</v>
      </c>
      <c r="D2017" s="14" t="n">
        <v>442</v>
      </c>
    </row>
    <row r="2018" customFormat="false" ht="15" hidden="false" customHeight="false" outlineLevel="0" collapsed="false">
      <c r="A2018" s="4" t="n">
        <v>40826</v>
      </c>
      <c r="B2018" s="0" t="s">
        <v>475</v>
      </c>
      <c r="C2018" s="0" t="s">
        <v>476</v>
      </c>
      <c r="D2018" s="14" t="n">
        <v>534.59</v>
      </c>
    </row>
    <row r="2019" customFormat="false" ht="15" hidden="false" customHeight="false" outlineLevel="0" collapsed="false">
      <c r="A2019" s="4" t="n">
        <v>40826</v>
      </c>
      <c r="B2019" s="0" t="s">
        <v>477</v>
      </c>
      <c r="C2019" s="0" t="s">
        <v>478</v>
      </c>
      <c r="D2019" s="14" t="n">
        <v>369.38</v>
      </c>
    </row>
    <row r="2020" customFormat="false" ht="15" hidden="false" customHeight="false" outlineLevel="0" collapsed="false">
      <c r="A2020" s="4" t="n">
        <v>40826</v>
      </c>
      <c r="B2020" s="0" t="s">
        <v>479</v>
      </c>
      <c r="C2020" s="0" t="s">
        <v>480</v>
      </c>
      <c r="D2020" s="14" t="n">
        <v>525.86</v>
      </c>
    </row>
    <row r="2021" customFormat="false" ht="15" hidden="false" customHeight="false" outlineLevel="0" collapsed="false">
      <c r="A2021" s="4" t="n">
        <v>40826</v>
      </c>
      <c r="B2021" s="0" t="s">
        <v>481</v>
      </c>
      <c r="C2021" s="0" t="s">
        <v>482</v>
      </c>
      <c r="D2021" s="14" t="n">
        <v>359.9</v>
      </c>
    </row>
    <row r="2022" customFormat="false" ht="15" hidden="false" customHeight="false" outlineLevel="0" collapsed="false">
      <c r="A2022" s="4" t="n">
        <v>40826</v>
      </c>
      <c r="B2022" s="0" t="s">
        <v>483</v>
      </c>
      <c r="C2022" s="0" t="s">
        <v>484</v>
      </c>
      <c r="D2022" s="14" t="n">
        <v>189.55</v>
      </c>
    </row>
    <row r="2023" customFormat="false" ht="15" hidden="false" customHeight="false" outlineLevel="0" collapsed="false">
      <c r="A2023" s="4" t="n">
        <v>40826</v>
      </c>
      <c r="B2023" s="0" t="s">
        <v>485</v>
      </c>
      <c r="C2023" s="0" t="s">
        <v>486</v>
      </c>
      <c r="D2023" s="14" t="n">
        <v>1049.78</v>
      </c>
    </row>
    <row r="2024" customFormat="false" ht="15" hidden="false" customHeight="false" outlineLevel="0" collapsed="false">
      <c r="A2024" s="4" t="n">
        <v>40826</v>
      </c>
      <c r="B2024" s="0" t="s">
        <v>487</v>
      </c>
      <c r="C2024" s="0" t="s">
        <v>488</v>
      </c>
      <c r="D2024" s="14" t="n">
        <v>461.09</v>
      </c>
    </row>
    <row r="2025" customFormat="false" ht="15" hidden="false" customHeight="false" outlineLevel="0" collapsed="false">
      <c r="A2025" s="4" t="n">
        <v>40826</v>
      </c>
      <c r="B2025" s="0" t="s">
        <v>489</v>
      </c>
      <c r="C2025" s="0" t="s">
        <v>490</v>
      </c>
      <c r="D2025" s="14" t="n">
        <v>277.45</v>
      </c>
    </row>
    <row r="2026" customFormat="false" ht="15" hidden="false" customHeight="false" outlineLevel="0" collapsed="false">
      <c r="A2026" s="4" t="n">
        <v>40826</v>
      </c>
      <c r="B2026" s="0" t="s">
        <v>491</v>
      </c>
      <c r="C2026" s="0" t="s">
        <v>492</v>
      </c>
      <c r="D2026" s="14" t="n">
        <v>109.65</v>
      </c>
    </row>
    <row r="2027" customFormat="false" ht="15" hidden="false" customHeight="false" outlineLevel="0" collapsed="false">
      <c r="A2027" s="4" t="n">
        <v>40826</v>
      </c>
      <c r="B2027" s="0" t="s">
        <v>493</v>
      </c>
      <c r="C2027" s="0" t="s">
        <v>494</v>
      </c>
      <c r="D2027" s="14" t="n">
        <v>101.13</v>
      </c>
    </row>
    <row r="2028" customFormat="false" ht="15" hidden="false" customHeight="false" outlineLevel="0" collapsed="false">
      <c r="A2028" s="4" t="n">
        <v>40826</v>
      </c>
      <c r="B2028" s="0" t="s">
        <v>495</v>
      </c>
      <c r="C2028" s="0" t="s">
        <v>496</v>
      </c>
      <c r="D2028" s="14" t="n">
        <v>25.43</v>
      </c>
    </row>
    <row r="2029" customFormat="false" ht="15" hidden="false" customHeight="false" outlineLevel="0" collapsed="false">
      <c r="A2029" s="4" t="n">
        <v>40826</v>
      </c>
      <c r="B2029" s="0" t="s">
        <v>497</v>
      </c>
      <c r="C2029" s="0" t="s">
        <v>498</v>
      </c>
      <c r="D2029" s="14" t="n">
        <v>241</v>
      </c>
    </row>
    <row r="2030" customFormat="false" ht="15" hidden="false" customHeight="false" outlineLevel="0" collapsed="false">
      <c r="A2030" s="4" t="n">
        <v>40826</v>
      </c>
      <c r="B2030" s="0" t="s">
        <v>499</v>
      </c>
      <c r="C2030" s="0" t="s">
        <v>500</v>
      </c>
      <c r="D2030" s="14" t="n">
        <v>249.83</v>
      </c>
    </row>
    <row r="2031" customFormat="false" ht="15" hidden="false" customHeight="false" outlineLevel="0" collapsed="false">
      <c r="A2031" s="4" t="n">
        <v>40826</v>
      </c>
      <c r="B2031" s="0" t="s">
        <v>501</v>
      </c>
      <c r="C2031" s="0" t="s">
        <v>502</v>
      </c>
      <c r="D2031" s="14" t="n">
        <v>153.51</v>
      </c>
    </row>
    <row r="2032" customFormat="false" ht="15" hidden="false" customHeight="false" outlineLevel="0" collapsed="false">
      <c r="A2032" s="4" t="n">
        <v>40826</v>
      </c>
      <c r="B2032" s="0" t="s">
        <v>503</v>
      </c>
      <c r="C2032" s="0" t="s">
        <v>504</v>
      </c>
      <c r="D2032" s="14" t="n">
        <v>611.25</v>
      </c>
    </row>
    <row r="2033" customFormat="false" ht="15" hidden="false" customHeight="false" outlineLevel="0" collapsed="false">
      <c r="A2033" s="4" t="n">
        <v>40826</v>
      </c>
      <c r="B2033" s="0" t="s">
        <v>505</v>
      </c>
      <c r="C2033" s="0" t="s">
        <v>506</v>
      </c>
      <c r="D2033" s="14" t="n">
        <v>1419.9</v>
      </c>
    </row>
    <row r="2034" customFormat="false" ht="15" hidden="false" customHeight="false" outlineLevel="0" collapsed="false">
      <c r="A2034" s="4" t="n">
        <v>40826</v>
      </c>
      <c r="B2034" s="0" t="s">
        <v>507</v>
      </c>
      <c r="C2034" s="0" t="s">
        <v>508</v>
      </c>
      <c r="D2034" s="14" t="n">
        <v>66.4</v>
      </c>
    </row>
    <row r="2035" customFormat="false" ht="15" hidden="false" customHeight="false" outlineLevel="0" collapsed="false">
      <c r="A2035" s="4" t="n">
        <v>40826</v>
      </c>
      <c r="B2035" s="0" t="s">
        <v>509</v>
      </c>
      <c r="C2035" s="0" t="s">
        <v>510</v>
      </c>
      <c r="D2035" s="14" t="n">
        <v>317.6</v>
      </c>
    </row>
    <row r="2036" customFormat="false" ht="15" hidden="false" customHeight="false" outlineLevel="0" collapsed="false">
      <c r="A2036" s="4" t="n">
        <v>40826</v>
      </c>
      <c r="B2036" s="0" t="s">
        <v>511</v>
      </c>
      <c r="C2036" s="0" t="s">
        <v>512</v>
      </c>
      <c r="D2036" s="14" t="n">
        <v>304.92</v>
      </c>
    </row>
    <row r="2037" customFormat="false" ht="15" hidden="false" customHeight="false" outlineLevel="0" collapsed="false">
      <c r="A2037" s="4" t="n">
        <v>40826</v>
      </c>
      <c r="B2037" s="0" t="s">
        <v>513</v>
      </c>
      <c r="C2037" s="0" t="s">
        <v>514</v>
      </c>
      <c r="D2037" s="14" t="n">
        <v>301.25</v>
      </c>
    </row>
    <row r="2038" customFormat="false" ht="15" hidden="false" customHeight="false" outlineLevel="0" collapsed="false">
      <c r="A2038" s="4" t="n">
        <v>40826</v>
      </c>
      <c r="B2038" s="0" t="s">
        <v>515</v>
      </c>
      <c r="C2038" s="0" t="s">
        <v>516</v>
      </c>
      <c r="D2038" s="14" t="n">
        <v>90</v>
      </c>
    </row>
    <row r="2039" customFormat="false" ht="15" hidden="false" customHeight="false" outlineLevel="0" collapsed="false">
      <c r="A2039" s="4" t="n">
        <v>40826</v>
      </c>
      <c r="B2039" s="0" t="s">
        <v>517</v>
      </c>
      <c r="C2039" s="0" t="s">
        <v>518</v>
      </c>
      <c r="D2039" s="14" t="n">
        <v>173.25</v>
      </c>
    </row>
    <row r="2040" customFormat="false" ht="15" hidden="false" customHeight="false" outlineLevel="0" collapsed="false">
      <c r="A2040" s="4" t="n">
        <v>40826</v>
      </c>
      <c r="B2040" s="0" t="s">
        <v>519</v>
      </c>
      <c r="C2040" s="0" t="s">
        <v>520</v>
      </c>
      <c r="D2040" s="14" t="n">
        <v>409.5</v>
      </c>
    </row>
    <row r="2041" customFormat="false" ht="15" hidden="false" customHeight="false" outlineLevel="0" collapsed="false">
      <c r="A2041" s="4" t="n">
        <v>40826</v>
      </c>
      <c r="B2041" s="0" t="s">
        <v>521</v>
      </c>
      <c r="C2041" s="0" t="s">
        <v>522</v>
      </c>
      <c r="D2041" s="14" t="n">
        <v>221.25</v>
      </c>
    </row>
    <row r="2042" customFormat="false" ht="15" hidden="false" customHeight="false" outlineLevel="0" collapsed="false">
      <c r="A2042" s="4" t="n">
        <v>40826</v>
      </c>
      <c r="B2042" s="0" t="s">
        <v>523</v>
      </c>
      <c r="C2042" s="0" t="s">
        <v>524</v>
      </c>
      <c r="D2042" s="14" t="n">
        <v>333.75</v>
      </c>
    </row>
    <row r="2043" customFormat="false" ht="15" hidden="false" customHeight="false" outlineLevel="0" collapsed="false">
      <c r="A2043" s="4" t="n">
        <v>40826</v>
      </c>
      <c r="B2043" s="0" t="s">
        <v>525</v>
      </c>
      <c r="C2043" s="0" t="s">
        <v>526</v>
      </c>
      <c r="D2043" s="14" t="n">
        <v>10.34</v>
      </c>
    </row>
    <row r="2044" customFormat="false" ht="15" hidden="false" customHeight="false" outlineLevel="0" collapsed="false">
      <c r="A2044" s="4" t="n">
        <v>40826</v>
      </c>
      <c r="B2044" s="0" t="s">
        <v>527</v>
      </c>
      <c r="C2044" s="0" t="s">
        <v>528</v>
      </c>
      <c r="D2044" s="14" t="n">
        <v>39.5</v>
      </c>
    </row>
    <row r="2045" customFormat="false" ht="15" hidden="false" customHeight="false" outlineLevel="0" collapsed="false">
      <c r="A2045" s="4" t="n">
        <v>40826</v>
      </c>
      <c r="B2045" s="0" t="s">
        <v>529</v>
      </c>
      <c r="C2045" s="0" t="s">
        <v>530</v>
      </c>
      <c r="D2045" s="14" t="n">
        <v>247.5</v>
      </c>
    </row>
    <row r="2046" customFormat="false" ht="15" hidden="false" customHeight="false" outlineLevel="0" collapsed="false">
      <c r="A2046" s="4" t="n">
        <v>40826</v>
      </c>
      <c r="B2046" s="0" t="s">
        <v>531</v>
      </c>
      <c r="C2046" s="0" t="s">
        <v>532</v>
      </c>
      <c r="D2046" s="14" t="n">
        <v>546.14</v>
      </c>
    </row>
    <row r="2047" customFormat="false" ht="15" hidden="false" customHeight="false" outlineLevel="0" collapsed="false">
      <c r="A2047" s="4" t="n">
        <v>40826</v>
      </c>
      <c r="B2047" s="0" t="s">
        <v>533</v>
      </c>
      <c r="C2047" s="0" t="s">
        <v>534</v>
      </c>
      <c r="D2047" s="14" t="n">
        <v>118.49</v>
      </c>
    </row>
    <row r="2048" customFormat="false" ht="15" hidden="false" customHeight="false" outlineLevel="0" collapsed="false">
      <c r="A2048" s="4" t="n">
        <v>40826</v>
      </c>
      <c r="B2048" s="0" t="s">
        <v>535</v>
      </c>
      <c r="C2048" s="0" t="s">
        <v>536</v>
      </c>
      <c r="D2048" s="14" t="n">
        <v>34.65</v>
      </c>
    </row>
    <row r="2049" customFormat="false" ht="15" hidden="false" customHeight="false" outlineLevel="0" collapsed="false">
      <c r="A2049" s="4" t="n">
        <v>40826</v>
      </c>
      <c r="B2049" s="0" t="s">
        <v>537</v>
      </c>
      <c r="C2049" s="0" t="s">
        <v>538</v>
      </c>
      <c r="D2049" s="14" t="n">
        <v>536</v>
      </c>
    </row>
    <row r="2050" customFormat="false" ht="15" hidden="false" customHeight="false" outlineLevel="0" collapsed="false">
      <c r="A2050" s="4" t="n">
        <v>40826</v>
      </c>
      <c r="B2050" s="0" t="s">
        <v>539</v>
      </c>
      <c r="C2050" s="0" t="s">
        <v>540</v>
      </c>
      <c r="D2050" s="14" t="n">
        <v>442.05</v>
      </c>
    </row>
    <row r="2051" customFormat="false" ht="15" hidden="false" customHeight="false" outlineLevel="0" collapsed="false">
      <c r="A2051" s="4" t="n">
        <v>40826</v>
      </c>
      <c r="B2051" s="0" t="s">
        <v>541</v>
      </c>
      <c r="C2051" s="0" t="s">
        <v>542</v>
      </c>
      <c r="D2051" s="14" t="n">
        <v>120.75</v>
      </c>
    </row>
    <row r="2052" customFormat="false" ht="15" hidden="false" customHeight="false" outlineLevel="0" collapsed="false">
      <c r="A2052" s="4" t="n">
        <v>40826</v>
      </c>
      <c r="B2052" s="0" t="s">
        <v>543</v>
      </c>
      <c r="C2052" s="0" t="s">
        <v>544</v>
      </c>
      <c r="D2052" s="14" t="n">
        <v>140.25</v>
      </c>
    </row>
    <row r="2053" customFormat="false" ht="15" hidden="false" customHeight="false" outlineLevel="0" collapsed="false">
      <c r="A2053" s="4" t="n">
        <v>40826</v>
      </c>
      <c r="B2053" s="0" t="s">
        <v>545</v>
      </c>
      <c r="C2053" s="0" t="s">
        <v>546</v>
      </c>
      <c r="D2053" s="14" t="n">
        <v>112.32</v>
      </c>
    </row>
    <row r="2054" customFormat="false" ht="15" hidden="false" customHeight="false" outlineLevel="0" collapsed="false">
      <c r="A2054" s="4" t="n">
        <v>40826</v>
      </c>
      <c r="B2054" s="0" t="s">
        <v>547</v>
      </c>
      <c r="C2054" s="0" t="s">
        <v>548</v>
      </c>
      <c r="D2054" s="14" t="n">
        <v>253.73</v>
      </c>
    </row>
    <row r="2055" customFormat="false" ht="15" hidden="false" customHeight="false" outlineLevel="0" collapsed="false">
      <c r="A2055" s="4" t="n">
        <v>40826</v>
      </c>
      <c r="B2055" s="0" t="s">
        <v>549</v>
      </c>
      <c r="C2055" s="0" t="s">
        <v>550</v>
      </c>
      <c r="D2055" s="14" t="n">
        <v>172.92</v>
      </c>
    </row>
    <row r="2056" customFormat="false" ht="15" hidden="false" customHeight="false" outlineLevel="0" collapsed="false">
      <c r="A2056" s="4" t="n">
        <v>40826</v>
      </c>
      <c r="B2056" s="0" t="s">
        <v>551</v>
      </c>
      <c r="C2056" s="0" t="s">
        <v>552</v>
      </c>
      <c r="D2056" s="14" t="n">
        <v>179.74</v>
      </c>
    </row>
    <row r="2057" customFormat="false" ht="15" hidden="false" customHeight="false" outlineLevel="0" collapsed="false">
      <c r="A2057" s="4" t="n">
        <v>40826</v>
      </c>
      <c r="B2057" s="0" t="s">
        <v>553</v>
      </c>
      <c r="C2057" s="0" t="s">
        <v>554</v>
      </c>
      <c r="D2057" s="14" t="n">
        <v>436.1</v>
      </c>
    </row>
    <row r="2058" customFormat="false" ht="15" hidden="false" customHeight="false" outlineLevel="0" collapsed="false">
      <c r="A2058" s="4" t="n">
        <v>40826</v>
      </c>
      <c r="B2058" s="0" t="s">
        <v>555</v>
      </c>
      <c r="C2058" s="0" t="s">
        <v>556</v>
      </c>
      <c r="D2058" s="14" t="n">
        <v>65.25</v>
      </c>
    </row>
    <row r="2059" customFormat="false" ht="15" hidden="false" customHeight="false" outlineLevel="0" collapsed="false">
      <c r="A2059" s="4" t="n">
        <v>40826</v>
      </c>
      <c r="B2059" s="0" t="s">
        <v>557</v>
      </c>
      <c r="C2059" s="0" t="s">
        <v>558</v>
      </c>
      <c r="D2059" s="14" t="n">
        <v>47.25</v>
      </c>
    </row>
    <row r="2060" customFormat="false" ht="15" hidden="false" customHeight="false" outlineLevel="0" collapsed="false">
      <c r="A2060" s="4" t="n">
        <v>40826</v>
      </c>
      <c r="B2060" s="0" t="s">
        <v>559</v>
      </c>
      <c r="C2060" s="0" t="s">
        <v>560</v>
      </c>
      <c r="D2060" s="14" t="n">
        <v>249.13</v>
      </c>
    </row>
    <row r="2061" customFormat="false" ht="15" hidden="false" customHeight="false" outlineLevel="0" collapsed="false">
      <c r="A2061" s="4" t="n">
        <v>40826</v>
      </c>
      <c r="B2061" s="0" t="s">
        <v>561</v>
      </c>
      <c r="C2061" s="0" t="s">
        <v>562</v>
      </c>
      <c r="D2061" s="14" t="n">
        <v>221.37</v>
      </c>
    </row>
    <row r="2062" customFormat="false" ht="15" hidden="false" customHeight="false" outlineLevel="0" collapsed="false">
      <c r="A2062" s="4" t="n">
        <v>40826</v>
      </c>
      <c r="B2062" s="0" t="s">
        <v>563</v>
      </c>
      <c r="C2062" s="0" t="s">
        <v>564</v>
      </c>
      <c r="D2062" s="14" t="n">
        <v>15.83</v>
      </c>
    </row>
    <row r="2063" customFormat="false" ht="15" hidden="false" customHeight="false" outlineLevel="0" collapsed="false">
      <c r="A2063" s="4" t="n">
        <v>40826</v>
      </c>
      <c r="B2063" s="0" t="s">
        <v>565</v>
      </c>
      <c r="C2063" s="0" t="s">
        <v>566</v>
      </c>
      <c r="D2063" s="14" t="n">
        <v>45</v>
      </c>
    </row>
    <row r="2064" customFormat="false" ht="15" hidden="false" customHeight="false" outlineLevel="0" collapsed="false">
      <c r="A2064" s="4" t="n">
        <v>40826</v>
      </c>
      <c r="B2064" s="0" t="s">
        <v>567</v>
      </c>
      <c r="C2064" s="0" t="s">
        <v>568</v>
      </c>
      <c r="D2064" s="14" t="n">
        <v>391.89</v>
      </c>
    </row>
    <row r="2065" customFormat="false" ht="15" hidden="false" customHeight="false" outlineLevel="0" collapsed="false">
      <c r="A2065" s="4" t="n">
        <v>40826</v>
      </c>
      <c r="B2065" s="0" t="s">
        <v>569</v>
      </c>
      <c r="C2065" s="0" t="s">
        <v>570</v>
      </c>
      <c r="D2065" s="14" t="n">
        <v>343.14</v>
      </c>
    </row>
    <row r="2066" customFormat="false" ht="15" hidden="false" customHeight="false" outlineLevel="0" collapsed="false">
      <c r="A2066" s="4" t="n">
        <v>40826</v>
      </c>
      <c r="B2066" s="0" t="s">
        <v>571</v>
      </c>
      <c r="C2066" s="0" t="s">
        <v>572</v>
      </c>
      <c r="D2066" s="14" t="n">
        <v>430.02</v>
      </c>
    </row>
    <row r="2067" customFormat="false" ht="15" hidden="false" customHeight="false" outlineLevel="0" collapsed="false">
      <c r="A2067" s="4" t="n">
        <v>40826</v>
      </c>
      <c r="B2067" s="0" t="s">
        <v>573</v>
      </c>
      <c r="C2067" s="0" t="s">
        <v>574</v>
      </c>
      <c r="D2067" s="14" t="n">
        <v>384.59</v>
      </c>
    </row>
    <row r="2068" customFormat="false" ht="15" hidden="false" customHeight="false" outlineLevel="0" collapsed="false">
      <c r="A2068" s="4" t="n">
        <v>40826</v>
      </c>
      <c r="B2068" s="0" t="s">
        <v>575</v>
      </c>
      <c r="C2068" s="0" t="s">
        <v>576</v>
      </c>
      <c r="D2068" s="14" t="n">
        <v>823.8</v>
      </c>
    </row>
    <row r="2069" customFormat="false" ht="15" hidden="false" customHeight="false" outlineLevel="0" collapsed="false">
      <c r="A2069" s="4" t="n">
        <v>40826</v>
      </c>
      <c r="B2069" s="0" t="s">
        <v>577</v>
      </c>
      <c r="C2069" s="0" t="s">
        <v>578</v>
      </c>
      <c r="D2069" s="14" t="n">
        <v>414.07</v>
      </c>
    </row>
    <row r="2070" customFormat="false" ht="15" hidden="false" customHeight="false" outlineLevel="0" collapsed="false">
      <c r="A2070" s="4" t="n">
        <v>40826</v>
      </c>
      <c r="B2070" s="0" t="s">
        <v>579</v>
      </c>
      <c r="C2070" s="0" t="s">
        <v>580</v>
      </c>
      <c r="D2070" s="14" t="n">
        <v>155.11</v>
      </c>
    </row>
    <row r="2071" customFormat="false" ht="15" hidden="false" customHeight="false" outlineLevel="0" collapsed="false">
      <c r="A2071" s="4" t="n">
        <v>40826</v>
      </c>
      <c r="B2071" s="0" t="s">
        <v>581</v>
      </c>
      <c r="C2071" s="0" t="s">
        <v>582</v>
      </c>
      <c r="D2071" s="14" t="n">
        <v>404.26</v>
      </c>
    </row>
    <row r="2072" customFormat="false" ht="15" hidden="false" customHeight="false" outlineLevel="0" collapsed="false">
      <c r="A2072" s="4" t="n">
        <v>40826</v>
      </c>
      <c r="B2072" s="0" t="s">
        <v>583</v>
      </c>
      <c r="C2072" s="0" t="s">
        <v>584</v>
      </c>
      <c r="D2072" s="14" t="n">
        <v>345.28</v>
      </c>
    </row>
    <row r="2073" customFormat="false" ht="15" hidden="false" customHeight="false" outlineLevel="0" collapsed="false">
      <c r="A2073" s="4" t="n">
        <v>40826</v>
      </c>
      <c r="B2073" s="0" t="s">
        <v>585</v>
      </c>
      <c r="C2073" s="0" t="s">
        <v>586</v>
      </c>
      <c r="D2073" s="14" t="n">
        <v>134.88</v>
      </c>
    </row>
    <row r="2074" customFormat="false" ht="15" hidden="false" customHeight="false" outlineLevel="0" collapsed="false">
      <c r="A2074" s="4" t="n">
        <v>40826</v>
      </c>
      <c r="B2074" s="0" t="s">
        <v>587</v>
      </c>
      <c r="C2074" s="0" t="s">
        <v>588</v>
      </c>
      <c r="D2074" s="14" t="n">
        <v>124.27</v>
      </c>
    </row>
    <row r="2075" customFormat="false" ht="15" hidden="false" customHeight="false" outlineLevel="0" collapsed="false">
      <c r="A2075" s="4" t="n">
        <v>40826</v>
      </c>
      <c r="B2075" s="0" t="s">
        <v>589</v>
      </c>
      <c r="C2075" s="0" t="s">
        <v>590</v>
      </c>
      <c r="D2075" s="14" t="n">
        <v>248.99</v>
      </c>
    </row>
    <row r="2076" customFormat="false" ht="15" hidden="false" customHeight="false" outlineLevel="0" collapsed="false">
      <c r="A2076" s="4" t="n">
        <v>40826</v>
      </c>
      <c r="B2076" s="0" t="s">
        <v>591</v>
      </c>
      <c r="C2076" s="0" t="s">
        <v>592</v>
      </c>
      <c r="D2076" s="14" t="n">
        <v>427.42</v>
      </c>
    </row>
    <row r="2077" customFormat="false" ht="15" hidden="false" customHeight="false" outlineLevel="0" collapsed="false">
      <c r="A2077" s="4" t="n">
        <v>40826</v>
      </c>
      <c r="B2077" s="0" t="s">
        <v>593</v>
      </c>
      <c r="C2077" s="0" t="s">
        <v>594</v>
      </c>
      <c r="D2077" s="14" t="n">
        <v>572.33</v>
      </c>
    </row>
    <row r="2078" customFormat="false" ht="15" hidden="false" customHeight="false" outlineLevel="0" collapsed="false">
      <c r="A2078" s="4" t="n">
        <v>40826</v>
      </c>
      <c r="B2078" s="0" t="s">
        <v>595</v>
      </c>
      <c r="C2078" s="0" t="s">
        <v>596</v>
      </c>
      <c r="D2078" s="14" t="n">
        <v>772.13</v>
      </c>
    </row>
    <row r="2079" customFormat="false" ht="15" hidden="false" customHeight="false" outlineLevel="0" collapsed="false">
      <c r="A2079" s="4" t="n">
        <v>40826</v>
      </c>
      <c r="B2079" s="0" t="s">
        <v>597</v>
      </c>
      <c r="C2079" s="0" t="s">
        <v>598</v>
      </c>
      <c r="D2079" s="14" t="n">
        <v>419.17</v>
      </c>
    </row>
    <row r="2080" customFormat="false" ht="15" hidden="false" customHeight="false" outlineLevel="0" collapsed="false">
      <c r="A2080" s="4" t="n">
        <v>40826</v>
      </c>
      <c r="B2080" s="0" t="s">
        <v>599</v>
      </c>
      <c r="C2080" s="0" t="s">
        <v>600</v>
      </c>
      <c r="D2080" s="14" t="n">
        <v>207.5</v>
      </c>
    </row>
    <row r="2081" customFormat="false" ht="15" hidden="false" customHeight="false" outlineLevel="0" collapsed="false">
      <c r="A2081" s="4" t="n">
        <v>40826</v>
      </c>
      <c r="B2081" s="0" t="s">
        <v>601</v>
      </c>
      <c r="C2081" s="0" t="s">
        <v>602</v>
      </c>
      <c r="D2081" s="14" t="n">
        <v>367.73</v>
      </c>
    </row>
    <row r="2082" customFormat="false" ht="15" hidden="false" customHeight="false" outlineLevel="0" collapsed="false">
      <c r="A2082" s="4" t="n">
        <v>40826</v>
      </c>
      <c r="B2082" s="0" t="s">
        <v>603</v>
      </c>
      <c r="C2082" s="0" t="s">
        <v>604</v>
      </c>
      <c r="D2082" s="14" t="n">
        <v>2068.84</v>
      </c>
    </row>
    <row r="2083" customFormat="false" ht="15" hidden="false" customHeight="false" outlineLevel="0" collapsed="false">
      <c r="A2083" s="4" t="n">
        <v>40826</v>
      </c>
      <c r="B2083" s="0" t="s">
        <v>605</v>
      </c>
      <c r="C2083" s="0" t="s">
        <v>606</v>
      </c>
      <c r="D2083" s="14" t="n">
        <v>36.55</v>
      </c>
    </row>
    <row r="2084" customFormat="false" ht="15" hidden="false" customHeight="false" outlineLevel="0" collapsed="false">
      <c r="A2084" s="4" t="n">
        <v>40826</v>
      </c>
      <c r="B2084" s="0" t="s">
        <v>607</v>
      </c>
      <c r="C2084" s="0" t="s">
        <v>608</v>
      </c>
      <c r="D2084" s="14" t="n">
        <v>32.3</v>
      </c>
    </row>
    <row r="2085" customFormat="false" ht="15" hidden="false" customHeight="false" outlineLevel="0" collapsed="false">
      <c r="A2085" s="4" t="n">
        <v>40826</v>
      </c>
      <c r="B2085" s="0" t="s">
        <v>609</v>
      </c>
      <c r="C2085" s="0" t="s">
        <v>610</v>
      </c>
      <c r="D2085" s="14" t="n">
        <v>18.7</v>
      </c>
    </row>
    <row r="2086" customFormat="false" ht="15" hidden="false" customHeight="false" outlineLevel="0" collapsed="false">
      <c r="A2086" s="4" t="n">
        <v>40826</v>
      </c>
      <c r="B2086" s="0" t="s">
        <v>611</v>
      </c>
      <c r="C2086" s="0" t="s">
        <v>612</v>
      </c>
      <c r="D2086" s="14" t="n">
        <v>122.66</v>
      </c>
    </row>
    <row r="2087" customFormat="false" ht="15" hidden="false" customHeight="false" outlineLevel="0" collapsed="false">
      <c r="A2087" s="4" t="n">
        <v>40826</v>
      </c>
      <c r="B2087" s="0" t="s">
        <v>613</v>
      </c>
      <c r="C2087" s="0" t="s">
        <v>614</v>
      </c>
      <c r="D2087" s="14" t="n">
        <v>1.65</v>
      </c>
    </row>
    <row r="2088" customFormat="false" ht="15" hidden="false" customHeight="false" outlineLevel="0" collapsed="false">
      <c r="A2088" s="4" t="n">
        <v>40826</v>
      </c>
      <c r="B2088" s="0" t="s">
        <v>615</v>
      </c>
      <c r="C2088" s="0" t="s">
        <v>616</v>
      </c>
      <c r="D2088" s="14" t="n">
        <v>868.31</v>
      </c>
    </row>
    <row r="2089" customFormat="false" ht="15" hidden="false" customHeight="false" outlineLevel="0" collapsed="false">
      <c r="A2089" s="4" t="n">
        <v>40826</v>
      </c>
      <c r="B2089" s="0" t="s">
        <v>617</v>
      </c>
      <c r="C2089" s="0" t="s">
        <v>618</v>
      </c>
      <c r="D2089" s="14" t="n">
        <v>242.82</v>
      </c>
    </row>
    <row r="2090" customFormat="false" ht="15" hidden="false" customHeight="false" outlineLevel="0" collapsed="false">
      <c r="A2090" s="4" t="n">
        <v>40826</v>
      </c>
      <c r="B2090" s="0" t="s">
        <v>619</v>
      </c>
      <c r="C2090" s="0" t="s">
        <v>620</v>
      </c>
      <c r="D2090" s="14" t="n">
        <v>381.03</v>
      </c>
    </row>
    <row r="2091" customFormat="false" ht="15" hidden="false" customHeight="false" outlineLevel="0" collapsed="false">
      <c r="A2091" s="4" t="n">
        <v>40826</v>
      </c>
      <c r="B2091" s="0" t="s">
        <v>621</v>
      </c>
      <c r="C2091" s="0" t="s">
        <v>622</v>
      </c>
      <c r="D2091" s="14" t="n">
        <v>161.1</v>
      </c>
    </row>
    <row r="2092" customFormat="false" ht="15" hidden="false" customHeight="false" outlineLevel="0" collapsed="false">
      <c r="A2092" s="4" t="n">
        <v>40826</v>
      </c>
      <c r="B2092" s="0" t="s">
        <v>623</v>
      </c>
      <c r="C2092" s="0" t="s">
        <v>624</v>
      </c>
      <c r="D2092" s="14" t="n">
        <v>112.48</v>
      </c>
    </row>
    <row r="2093" customFormat="false" ht="15" hidden="false" customHeight="false" outlineLevel="0" collapsed="false">
      <c r="A2093" s="4" t="n">
        <v>40826</v>
      </c>
      <c r="B2093" s="0" t="s">
        <v>625</v>
      </c>
      <c r="C2093" s="0" t="s">
        <v>626</v>
      </c>
      <c r="D2093" s="14" t="n">
        <v>516.33</v>
      </c>
    </row>
    <row r="2094" customFormat="false" ht="15" hidden="false" customHeight="false" outlineLevel="0" collapsed="false">
      <c r="A2094" s="4" t="n">
        <v>40826</v>
      </c>
      <c r="B2094" s="0" t="s">
        <v>627</v>
      </c>
      <c r="C2094" s="0" t="s">
        <v>628</v>
      </c>
      <c r="D2094" s="14" t="n">
        <v>574.2</v>
      </c>
    </row>
    <row r="2095" customFormat="false" ht="15" hidden="false" customHeight="false" outlineLevel="0" collapsed="false">
      <c r="A2095" s="4" t="n">
        <v>40826</v>
      </c>
      <c r="B2095" s="0" t="s">
        <v>629</v>
      </c>
      <c r="C2095" s="0" t="s">
        <v>630</v>
      </c>
      <c r="D2095" s="14" t="n">
        <v>843</v>
      </c>
    </row>
    <row r="2096" customFormat="false" ht="15" hidden="false" customHeight="false" outlineLevel="0" collapsed="false">
      <c r="A2096" s="4" t="n">
        <v>40826</v>
      </c>
      <c r="B2096" s="0" t="s">
        <v>631</v>
      </c>
      <c r="C2096" s="0" t="s">
        <v>632</v>
      </c>
      <c r="D2096" s="14" t="n">
        <v>656.03</v>
      </c>
    </row>
    <row r="2097" customFormat="false" ht="15" hidden="false" customHeight="false" outlineLevel="0" collapsed="false">
      <c r="A2097" s="4" t="n">
        <v>40826</v>
      </c>
      <c r="B2097" s="0" t="s">
        <v>633</v>
      </c>
      <c r="C2097" s="0" t="s">
        <v>634</v>
      </c>
      <c r="D2097" s="14" t="n">
        <v>511.09</v>
      </c>
    </row>
    <row r="2098" customFormat="false" ht="15" hidden="false" customHeight="false" outlineLevel="0" collapsed="false">
      <c r="A2098" s="4" t="n">
        <v>40826</v>
      </c>
      <c r="B2098" s="0" t="s">
        <v>635</v>
      </c>
      <c r="C2098" s="0" t="s">
        <v>636</v>
      </c>
      <c r="D2098" s="14" t="n">
        <v>286.14</v>
      </c>
    </row>
    <row r="2099" customFormat="false" ht="15" hidden="false" customHeight="false" outlineLevel="0" collapsed="false">
      <c r="A2099" s="4" t="n">
        <v>40826</v>
      </c>
      <c r="B2099" s="0" t="s">
        <v>637</v>
      </c>
      <c r="C2099" s="0" t="s">
        <v>638</v>
      </c>
      <c r="D2099" s="14" t="n">
        <v>230.94</v>
      </c>
    </row>
    <row r="2100" customFormat="false" ht="15" hidden="false" customHeight="false" outlineLevel="0" collapsed="false">
      <c r="A2100" s="4" t="n">
        <v>40826</v>
      </c>
      <c r="B2100" s="0" t="s">
        <v>639</v>
      </c>
      <c r="C2100" s="0" t="s">
        <v>640</v>
      </c>
      <c r="D2100" s="14" t="n">
        <v>353.89</v>
      </c>
    </row>
    <row r="2101" customFormat="false" ht="15" hidden="false" customHeight="false" outlineLevel="0" collapsed="false">
      <c r="A2101" s="4" t="n">
        <v>40826</v>
      </c>
      <c r="B2101" s="0" t="s">
        <v>641</v>
      </c>
      <c r="C2101" s="0" t="s">
        <v>642</v>
      </c>
      <c r="D2101" s="14" t="n">
        <v>452.05</v>
      </c>
    </row>
    <row r="2102" customFormat="false" ht="15" hidden="false" customHeight="false" outlineLevel="0" collapsed="false">
      <c r="A2102" s="4" t="n">
        <v>40826</v>
      </c>
      <c r="B2102" s="0" t="s">
        <v>643</v>
      </c>
      <c r="C2102" s="0" t="s">
        <v>644</v>
      </c>
      <c r="D2102" s="14" t="n">
        <v>82.5</v>
      </c>
    </row>
    <row r="2103" customFormat="false" ht="15" hidden="false" customHeight="false" outlineLevel="0" collapsed="false">
      <c r="A2103" s="4" t="n">
        <v>40826</v>
      </c>
      <c r="B2103" s="0" t="s">
        <v>645</v>
      </c>
      <c r="C2103" s="0" t="s">
        <v>646</v>
      </c>
      <c r="D2103" s="14" t="n">
        <v>118.63</v>
      </c>
    </row>
    <row r="2104" customFormat="false" ht="15" hidden="false" customHeight="false" outlineLevel="0" collapsed="false">
      <c r="A2104" s="4" t="n">
        <v>40826</v>
      </c>
      <c r="B2104" s="0" t="s">
        <v>647</v>
      </c>
      <c r="C2104" s="0" t="s">
        <v>648</v>
      </c>
      <c r="D2104" s="14" t="n">
        <v>97.31</v>
      </c>
    </row>
    <row r="2105" customFormat="false" ht="15" hidden="false" customHeight="false" outlineLevel="0" collapsed="false">
      <c r="A2105" s="4" t="n">
        <v>40826</v>
      </c>
      <c r="B2105" s="0" t="s">
        <v>649</v>
      </c>
      <c r="C2105" s="0" t="s">
        <v>650</v>
      </c>
      <c r="D2105" s="14" t="n">
        <v>666.99</v>
      </c>
    </row>
    <row r="2106" customFormat="false" ht="15" hidden="false" customHeight="false" outlineLevel="0" collapsed="false">
      <c r="A2106" s="4" t="n">
        <v>40826</v>
      </c>
      <c r="B2106" s="0" t="s">
        <v>651</v>
      </c>
      <c r="C2106" s="0" t="s">
        <v>652</v>
      </c>
      <c r="D2106" s="14" t="n">
        <v>250.65</v>
      </c>
    </row>
    <row r="2107" customFormat="false" ht="15" hidden="false" customHeight="false" outlineLevel="0" collapsed="false">
      <c r="A2107" s="4" t="n">
        <v>40826</v>
      </c>
      <c r="B2107" s="0" t="s">
        <v>653</v>
      </c>
      <c r="C2107" s="0" t="s">
        <v>654</v>
      </c>
      <c r="D2107" s="14" t="n">
        <v>199.64</v>
      </c>
    </row>
    <row r="2108" customFormat="false" ht="15" hidden="false" customHeight="false" outlineLevel="0" collapsed="false">
      <c r="A2108" s="4" t="n">
        <v>40826</v>
      </c>
      <c r="B2108" s="0" t="s">
        <v>655</v>
      </c>
      <c r="C2108" s="0" t="s">
        <v>656</v>
      </c>
      <c r="D2108" s="14" t="n">
        <v>352.15</v>
      </c>
    </row>
    <row r="2109" customFormat="false" ht="15" hidden="false" customHeight="false" outlineLevel="0" collapsed="false">
      <c r="A2109" s="4" t="n">
        <v>40826</v>
      </c>
      <c r="B2109" s="0" t="s">
        <v>657</v>
      </c>
      <c r="C2109" s="0" t="s">
        <v>658</v>
      </c>
      <c r="D2109" s="14" t="n">
        <v>155.06</v>
      </c>
    </row>
    <row r="2110" customFormat="false" ht="15" hidden="false" customHeight="false" outlineLevel="0" collapsed="false">
      <c r="A2110" s="4" t="n">
        <v>40826</v>
      </c>
      <c r="B2110" s="0" t="s">
        <v>659</v>
      </c>
      <c r="C2110" s="0" t="s">
        <v>660</v>
      </c>
      <c r="D2110" s="14" t="n">
        <v>883.19</v>
      </c>
    </row>
    <row r="2111" customFormat="false" ht="15" hidden="false" customHeight="false" outlineLevel="0" collapsed="false">
      <c r="A2111" s="4" t="n">
        <v>40826</v>
      </c>
      <c r="B2111" s="0" t="s">
        <v>661</v>
      </c>
      <c r="C2111" s="0" t="s">
        <v>662</v>
      </c>
      <c r="D2111" s="14" t="n">
        <v>777.27</v>
      </c>
    </row>
    <row r="2112" customFormat="false" ht="15" hidden="false" customHeight="false" outlineLevel="0" collapsed="false">
      <c r="A2112" s="4" t="n">
        <v>40826</v>
      </c>
      <c r="B2112" s="0" t="s">
        <v>663</v>
      </c>
      <c r="C2112" s="0" t="s">
        <v>664</v>
      </c>
      <c r="D2112" s="14" t="n">
        <v>304.38</v>
      </c>
    </row>
    <row r="2113" customFormat="false" ht="15" hidden="false" customHeight="false" outlineLevel="0" collapsed="false">
      <c r="A2113" s="4" t="n">
        <v>40826</v>
      </c>
      <c r="B2113" s="0" t="s">
        <v>665</v>
      </c>
      <c r="C2113" s="0" t="s">
        <v>666</v>
      </c>
      <c r="D2113" s="14" t="n">
        <v>228.25</v>
      </c>
    </row>
    <row r="2114" customFormat="false" ht="15" hidden="false" customHeight="false" outlineLevel="0" collapsed="false">
      <c r="A2114" s="4" t="n">
        <v>40826</v>
      </c>
      <c r="B2114" s="0" t="s">
        <v>667</v>
      </c>
      <c r="C2114" s="0" t="s">
        <v>668</v>
      </c>
      <c r="D2114" s="14" t="n">
        <v>377.65</v>
      </c>
    </row>
    <row r="2115" customFormat="false" ht="15" hidden="false" customHeight="false" outlineLevel="0" collapsed="false">
      <c r="A2115" s="4" t="n">
        <v>40826</v>
      </c>
      <c r="B2115" s="0" t="s">
        <v>669</v>
      </c>
      <c r="C2115" s="0" t="s">
        <v>670</v>
      </c>
      <c r="D2115" s="14" t="n">
        <v>269.75</v>
      </c>
    </row>
    <row r="2116" customFormat="false" ht="15" hidden="false" customHeight="false" outlineLevel="0" collapsed="false">
      <c r="A2116" s="4" t="n">
        <v>40826</v>
      </c>
      <c r="B2116" s="0" t="s">
        <v>671</v>
      </c>
      <c r="C2116" s="0" t="s">
        <v>672</v>
      </c>
      <c r="D2116" s="14" t="n">
        <v>486.11</v>
      </c>
    </row>
    <row r="2117" customFormat="false" ht="15" hidden="false" customHeight="false" outlineLevel="0" collapsed="false">
      <c r="A2117" s="4" t="n">
        <v>40826</v>
      </c>
      <c r="B2117" s="0" t="s">
        <v>673</v>
      </c>
      <c r="C2117" s="0" t="s">
        <v>674</v>
      </c>
      <c r="D2117" s="14" t="n">
        <v>106.17</v>
      </c>
    </row>
    <row r="2118" customFormat="false" ht="15" hidden="false" customHeight="false" outlineLevel="0" collapsed="false">
      <c r="A2118" s="4" t="n">
        <v>40826</v>
      </c>
      <c r="B2118" s="0" t="s">
        <v>675</v>
      </c>
      <c r="C2118" s="0" t="s">
        <v>676</v>
      </c>
      <c r="D2118" s="14" t="n">
        <v>137.92</v>
      </c>
    </row>
    <row r="2119" customFormat="false" ht="15" hidden="false" customHeight="false" outlineLevel="0" collapsed="false">
      <c r="A2119" s="4" t="n">
        <v>40826</v>
      </c>
      <c r="B2119" s="0" t="s">
        <v>677</v>
      </c>
      <c r="C2119" s="0" t="s">
        <v>678</v>
      </c>
      <c r="D2119" s="14" t="n">
        <v>396.89</v>
      </c>
    </row>
    <row r="2120" customFormat="false" ht="15" hidden="false" customHeight="false" outlineLevel="0" collapsed="false">
      <c r="A2120" s="4" t="n">
        <v>40826</v>
      </c>
      <c r="B2120" s="0" t="s">
        <v>679</v>
      </c>
      <c r="C2120" s="0" t="s">
        <v>680</v>
      </c>
      <c r="D2120" s="14" t="n">
        <v>96.56</v>
      </c>
    </row>
    <row r="2121" customFormat="false" ht="15" hidden="false" customHeight="false" outlineLevel="0" collapsed="false">
      <c r="A2121" s="4" t="n">
        <v>40826</v>
      </c>
      <c r="B2121" s="0" t="s">
        <v>681</v>
      </c>
      <c r="C2121" s="0" t="s">
        <v>682</v>
      </c>
      <c r="D2121" s="14" t="n">
        <v>45</v>
      </c>
    </row>
    <row r="2122" customFormat="false" ht="15" hidden="false" customHeight="false" outlineLevel="0" collapsed="false">
      <c r="A2122" s="4" t="n">
        <v>40826</v>
      </c>
      <c r="B2122" s="0" t="s">
        <v>683</v>
      </c>
      <c r="C2122" s="0" t="s">
        <v>684</v>
      </c>
      <c r="D2122" s="14" t="n">
        <v>200</v>
      </c>
    </row>
    <row r="2123" customFormat="false" ht="15" hidden="false" customHeight="false" outlineLevel="0" collapsed="false">
      <c r="A2123" s="4" t="n">
        <v>40826</v>
      </c>
      <c r="B2123" s="0" t="s">
        <v>685</v>
      </c>
      <c r="C2123" s="0" t="s">
        <v>686</v>
      </c>
      <c r="D2123" s="14" t="n">
        <v>119.72</v>
      </c>
    </row>
    <row r="2124" customFormat="false" ht="15" hidden="false" customHeight="false" outlineLevel="0" collapsed="false">
      <c r="A2124" s="4" t="n">
        <v>40826</v>
      </c>
      <c r="B2124" s="0" t="s">
        <v>687</v>
      </c>
      <c r="C2124" s="0" t="s">
        <v>688</v>
      </c>
      <c r="D2124" s="14" t="n">
        <v>130</v>
      </c>
    </row>
    <row r="2125" customFormat="false" ht="15" hidden="false" customHeight="false" outlineLevel="0" collapsed="false">
      <c r="A2125" s="4" t="n">
        <v>40826</v>
      </c>
      <c r="B2125" s="0" t="s">
        <v>689</v>
      </c>
      <c r="C2125" s="0" t="s">
        <v>690</v>
      </c>
      <c r="D2125" s="14" t="n">
        <v>75</v>
      </c>
    </row>
    <row r="2126" customFormat="false" ht="15" hidden="false" customHeight="false" outlineLevel="0" collapsed="false">
      <c r="A2126" s="4" t="n">
        <v>40826</v>
      </c>
      <c r="B2126" s="0" t="s">
        <v>691</v>
      </c>
      <c r="C2126" s="0" t="s">
        <v>692</v>
      </c>
      <c r="D2126" s="14" t="n">
        <v>212.03</v>
      </c>
    </row>
    <row r="2127" customFormat="false" ht="15" hidden="false" customHeight="false" outlineLevel="0" collapsed="false">
      <c r="A2127" s="4" t="n">
        <v>40826</v>
      </c>
      <c r="B2127" s="0" t="s">
        <v>703</v>
      </c>
      <c r="C2127" s="0" t="s">
        <v>704</v>
      </c>
      <c r="D2127" s="14" t="n">
        <v>490.18</v>
      </c>
    </row>
    <row r="2128" customFormat="false" ht="15" hidden="false" customHeight="false" outlineLevel="0" collapsed="false">
      <c r="A2128" s="4" t="n">
        <v>40826</v>
      </c>
      <c r="B2128" s="0" t="s">
        <v>705</v>
      </c>
      <c r="C2128" s="0" t="s">
        <v>706</v>
      </c>
      <c r="D2128" s="14" t="n">
        <v>428.4</v>
      </c>
    </row>
    <row r="2129" customFormat="false" ht="15" hidden="false" customHeight="false" outlineLevel="0" collapsed="false">
      <c r="A2129" s="4" t="n">
        <v>40826</v>
      </c>
      <c r="B2129" s="0" t="s">
        <v>711</v>
      </c>
      <c r="C2129" s="0" t="s">
        <v>712</v>
      </c>
      <c r="D2129" s="14" t="n">
        <v>295</v>
      </c>
    </row>
    <row r="2130" customFormat="false" ht="15" hidden="false" customHeight="false" outlineLevel="0" collapsed="false">
      <c r="A2130" s="4" t="n">
        <v>40826</v>
      </c>
      <c r="B2130" s="0" t="s">
        <v>713</v>
      </c>
      <c r="C2130" s="0" t="s">
        <v>714</v>
      </c>
      <c r="D2130" s="14" t="n">
        <v>167.42</v>
      </c>
    </row>
    <row r="2131" customFormat="false" ht="15" hidden="false" customHeight="false" outlineLevel="0" collapsed="false">
      <c r="A2131" s="4" t="n">
        <v>40826</v>
      </c>
      <c r="B2131" s="0" t="s">
        <v>715</v>
      </c>
      <c r="C2131" s="0" t="s">
        <v>716</v>
      </c>
      <c r="D2131" s="14" t="n">
        <v>62.58</v>
      </c>
    </row>
    <row r="2132" customFormat="false" ht="15" hidden="false" customHeight="false" outlineLevel="0" collapsed="false">
      <c r="A2132" s="4" t="n">
        <v>40826</v>
      </c>
      <c r="B2132" s="0" t="s">
        <v>717</v>
      </c>
      <c r="C2132" s="0" t="s">
        <v>718</v>
      </c>
      <c r="D2132" s="14" t="n">
        <v>127.46</v>
      </c>
    </row>
    <row r="2133" customFormat="false" ht="15" hidden="false" customHeight="false" outlineLevel="0" collapsed="false">
      <c r="A2133" s="4" t="n">
        <v>40826</v>
      </c>
      <c r="B2133" s="0" t="s">
        <v>719</v>
      </c>
      <c r="C2133" s="0" t="s">
        <v>720</v>
      </c>
      <c r="D2133" s="14" t="n">
        <v>101.17</v>
      </c>
    </row>
    <row r="2134" customFormat="false" ht="15" hidden="false" customHeight="false" outlineLevel="0" collapsed="false">
      <c r="A2134" s="4" t="n">
        <v>40826</v>
      </c>
      <c r="B2134" s="0" t="s">
        <v>721</v>
      </c>
      <c r="C2134" s="0" t="s">
        <v>722</v>
      </c>
      <c r="D2134" s="14" t="n">
        <v>97.42</v>
      </c>
    </row>
    <row r="2135" customFormat="false" ht="15" hidden="false" customHeight="false" outlineLevel="0" collapsed="false">
      <c r="A2135" s="4" t="n">
        <v>40826</v>
      </c>
      <c r="B2135" s="0" t="s">
        <v>723</v>
      </c>
      <c r="C2135" s="0" t="s">
        <v>724</v>
      </c>
      <c r="D2135" s="14" t="n">
        <v>341.82</v>
      </c>
    </row>
    <row r="2136" customFormat="false" ht="15" hidden="false" customHeight="false" outlineLevel="0" collapsed="false">
      <c r="A2136" s="4" t="n">
        <v>40826</v>
      </c>
      <c r="B2136" s="0" t="s">
        <v>725</v>
      </c>
      <c r="C2136" s="0" t="s">
        <v>726</v>
      </c>
      <c r="D2136" s="14" t="n">
        <v>86.25</v>
      </c>
    </row>
    <row r="2137" customFormat="false" ht="15" hidden="false" customHeight="false" outlineLevel="0" collapsed="false">
      <c r="A2137" s="4" t="n">
        <v>40826</v>
      </c>
      <c r="B2137" s="0" t="s">
        <v>727</v>
      </c>
      <c r="C2137" s="0" t="s">
        <v>728</v>
      </c>
      <c r="D2137" s="14" t="n">
        <v>142.42</v>
      </c>
    </row>
    <row r="2138" customFormat="false" ht="15" hidden="false" customHeight="false" outlineLevel="0" collapsed="false">
      <c r="A2138" s="4" t="n">
        <v>40826</v>
      </c>
      <c r="B2138" s="0" t="s">
        <v>729</v>
      </c>
      <c r="C2138" s="0" t="s">
        <v>730</v>
      </c>
      <c r="D2138" s="14" t="n">
        <v>82.5</v>
      </c>
    </row>
    <row r="2139" customFormat="false" ht="15" hidden="false" customHeight="false" outlineLevel="0" collapsed="false">
      <c r="A2139" s="4" t="n">
        <v>40826</v>
      </c>
      <c r="B2139" s="0" t="s">
        <v>731</v>
      </c>
      <c r="C2139" s="0" t="s">
        <v>732</v>
      </c>
      <c r="D2139" s="14" t="n">
        <v>253.34</v>
      </c>
    </row>
    <row r="2140" customFormat="false" ht="15" hidden="false" customHeight="false" outlineLevel="0" collapsed="false">
      <c r="A2140" s="4" t="n">
        <v>40826</v>
      </c>
      <c r="B2140" s="0" t="s">
        <v>733</v>
      </c>
      <c r="C2140" s="0" t="s">
        <v>734</v>
      </c>
      <c r="D2140" s="14" t="n">
        <v>230.27</v>
      </c>
    </row>
    <row r="2141" customFormat="false" ht="15" hidden="false" customHeight="false" outlineLevel="0" collapsed="false">
      <c r="A2141" s="4" t="n">
        <v>40826</v>
      </c>
      <c r="B2141" s="0" t="s">
        <v>735</v>
      </c>
      <c r="C2141" s="0" t="s">
        <v>736</v>
      </c>
      <c r="D2141" s="14" t="n">
        <v>19.8</v>
      </c>
    </row>
    <row r="2142" customFormat="false" ht="15" hidden="false" customHeight="false" outlineLevel="0" collapsed="false">
      <c r="A2142" s="4" t="n">
        <v>40826</v>
      </c>
      <c r="B2142" s="0" t="s">
        <v>737</v>
      </c>
      <c r="C2142" s="0" t="s">
        <v>738</v>
      </c>
      <c r="D2142" s="14" t="n">
        <v>59.5</v>
      </c>
    </row>
    <row r="2143" customFormat="false" ht="15" hidden="false" customHeight="false" outlineLevel="0" collapsed="false">
      <c r="A2143" s="4" t="n">
        <v>40826</v>
      </c>
      <c r="B2143" s="0" t="s">
        <v>739</v>
      </c>
      <c r="C2143" s="0" t="s">
        <v>740</v>
      </c>
      <c r="D2143" s="14" t="n">
        <v>773.58</v>
      </c>
    </row>
    <row r="2144" customFormat="false" ht="15" hidden="false" customHeight="false" outlineLevel="0" collapsed="false">
      <c r="A2144" s="4" t="n">
        <v>40826</v>
      </c>
      <c r="B2144" s="0" t="s">
        <v>741</v>
      </c>
      <c r="C2144" s="0" t="s">
        <v>742</v>
      </c>
      <c r="D2144" s="14" t="n">
        <v>440.73</v>
      </c>
    </row>
    <row r="2145" customFormat="false" ht="15" hidden="false" customHeight="false" outlineLevel="0" collapsed="false">
      <c r="A2145" s="4" t="n">
        <v>40826</v>
      </c>
      <c r="B2145" s="0" t="s">
        <v>743</v>
      </c>
      <c r="C2145" s="0" t="s">
        <v>744</v>
      </c>
      <c r="D2145" s="14" t="n">
        <v>155.26</v>
      </c>
    </row>
    <row r="2146" customFormat="false" ht="15" hidden="false" customHeight="false" outlineLevel="0" collapsed="false">
      <c r="A2146" s="4" t="n">
        <v>40826</v>
      </c>
      <c r="B2146" s="0" t="s">
        <v>745</v>
      </c>
      <c r="C2146" s="0" t="s">
        <v>746</v>
      </c>
      <c r="D2146" s="14" t="n">
        <v>10.79</v>
      </c>
    </row>
    <row r="2147" customFormat="false" ht="15" hidden="false" customHeight="false" outlineLevel="0" collapsed="false">
      <c r="A2147" s="4" t="n">
        <v>40826</v>
      </c>
      <c r="B2147" s="0" t="s">
        <v>747</v>
      </c>
      <c r="C2147" s="0" t="s">
        <v>748</v>
      </c>
      <c r="D2147" s="14" t="n">
        <v>113.61</v>
      </c>
    </row>
    <row r="2148" customFormat="false" ht="15" hidden="false" customHeight="false" outlineLevel="0" collapsed="false">
      <c r="A2148" s="4" t="n">
        <v>40826</v>
      </c>
      <c r="B2148" s="0" t="s">
        <v>749</v>
      </c>
      <c r="C2148" s="0" t="s">
        <v>750</v>
      </c>
      <c r="D2148" s="14" t="n">
        <v>28.03</v>
      </c>
    </row>
    <row r="2149" customFormat="false" ht="15" hidden="false" customHeight="false" outlineLevel="0" collapsed="false">
      <c r="A2149" s="4" t="n">
        <v>40826</v>
      </c>
      <c r="B2149" s="0" t="s">
        <v>751</v>
      </c>
      <c r="C2149" s="0" t="s">
        <v>752</v>
      </c>
      <c r="D2149" s="14" t="n">
        <v>557.34</v>
      </c>
    </row>
    <row r="2150" customFormat="false" ht="15" hidden="false" customHeight="false" outlineLevel="0" collapsed="false">
      <c r="A2150" s="4" t="n">
        <v>40826</v>
      </c>
      <c r="B2150" s="0" t="s">
        <v>753</v>
      </c>
      <c r="C2150" s="0" t="s">
        <v>754</v>
      </c>
      <c r="D2150" s="14" t="n">
        <v>190.14</v>
      </c>
    </row>
    <row r="2151" customFormat="false" ht="15" hidden="false" customHeight="false" outlineLevel="0" collapsed="false">
      <c r="A2151" s="4" t="n">
        <v>40826</v>
      </c>
      <c r="B2151" s="0" t="s">
        <v>755</v>
      </c>
      <c r="C2151" s="0" t="s">
        <v>756</v>
      </c>
      <c r="D2151" s="14" t="n">
        <v>209.96</v>
      </c>
    </row>
    <row r="2152" customFormat="false" ht="15" hidden="false" customHeight="false" outlineLevel="0" collapsed="false">
      <c r="A2152" s="4" t="n">
        <v>40826</v>
      </c>
      <c r="B2152" s="0" t="s">
        <v>757</v>
      </c>
      <c r="C2152" s="0" t="s">
        <v>758</v>
      </c>
      <c r="D2152" s="14" t="n">
        <v>77.7</v>
      </c>
    </row>
    <row r="2153" customFormat="false" ht="15" hidden="false" customHeight="false" outlineLevel="0" collapsed="false">
      <c r="A2153" s="4" t="n">
        <v>40826</v>
      </c>
      <c r="B2153" s="0" t="s">
        <v>787</v>
      </c>
      <c r="C2153" s="0" t="s">
        <v>788</v>
      </c>
      <c r="D2153" s="14" t="n">
        <v>396.39</v>
      </c>
    </row>
    <row r="2154" customFormat="false" ht="15" hidden="false" customHeight="false" outlineLevel="0" collapsed="false">
      <c r="A2154" s="4" t="n">
        <v>40826</v>
      </c>
      <c r="B2154" s="0" t="s">
        <v>789</v>
      </c>
      <c r="C2154" s="0" t="s">
        <v>790</v>
      </c>
      <c r="D2154" s="14" t="n">
        <v>694.06</v>
      </c>
    </row>
    <row r="2155" customFormat="false" ht="15" hidden="false" customHeight="false" outlineLevel="0" collapsed="false">
      <c r="A2155" s="4" t="n">
        <v>40826</v>
      </c>
      <c r="B2155" s="0" t="s">
        <v>791</v>
      </c>
      <c r="C2155" s="0" t="s">
        <v>792</v>
      </c>
      <c r="D2155" s="14" t="n">
        <v>82.5</v>
      </c>
    </row>
    <row r="2156" customFormat="false" ht="15" hidden="false" customHeight="false" outlineLevel="0" collapsed="false">
      <c r="A2156" s="4" t="n">
        <v>40826</v>
      </c>
      <c r="B2156" s="0" t="s">
        <v>795</v>
      </c>
      <c r="C2156" s="0" t="s">
        <v>796</v>
      </c>
      <c r="D2156" s="14" t="n">
        <v>16.5</v>
      </c>
    </row>
    <row r="2157" customFormat="false" ht="15" hidden="false" customHeight="false" outlineLevel="0" collapsed="false">
      <c r="A2157" s="4" t="n">
        <v>40826</v>
      </c>
      <c r="B2157" s="0" t="s">
        <v>797</v>
      </c>
      <c r="C2157" s="0" t="s">
        <v>798</v>
      </c>
      <c r="D2157" s="14" t="n">
        <v>509.33</v>
      </c>
    </row>
    <row r="2158" customFormat="false" ht="15" hidden="false" customHeight="false" outlineLevel="0" collapsed="false">
      <c r="A2158" s="4" t="n">
        <v>40826</v>
      </c>
      <c r="B2158" s="0" t="s">
        <v>799</v>
      </c>
      <c r="C2158" s="0" t="s">
        <v>800</v>
      </c>
      <c r="D2158" s="14" t="n">
        <v>178.05</v>
      </c>
    </row>
    <row r="2159" customFormat="false" ht="15" hidden="false" customHeight="false" outlineLevel="0" collapsed="false">
      <c r="A2159" s="4" t="n">
        <v>40826</v>
      </c>
      <c r="B2159" s="0" t="s">
        <v>801</v>
      </c>
      <c r="C2159" s="0" t="s">
        <v>802</v>
      </c>
      <c r="D2159" s="14" t="n">
        <v>292.53</v>
      </c>
    </row>
    <row r="2160" customFormat="false" ht="15" hidden="false" customHeight="false" outlineLevel="0" collapsed="false">
      <c r="A2160" s="4" t="n">
        <v>40826</v>
      </c>
      <c r="B2160" s="0" t="s">
        <v>803</v>
      </c>
      <c r="C2160" s="0" t="s">
        <v>804</v>
      </c>
      <c r="D2160" s="14" t="n">
        <v>139.6</v>
      </c>
    </row>
    <row r="2161" customFormat="false" ht="15" hidden="false" customHeight="false" outlineLevel="0" collapsed="false">
      <c r="A2161" s="4" t="n">
        <v>40826</v>
      </c>
      <c r="B2161" s="0" t="s">
        <v>805</v>
      </c>
      <c r="C2161" s="0" t="s">
        <v>806</v>
      </c>
      <c r="D2161" s="14" t="n">
        <v>178.05</v>
      </c>
    </row>
    <row r="2162" customFormat="false" ht="15" hidden="false" customHeight="false" outlineLevel="0" collapsed="false">
      <c r="A2162" s="4" t="n">
        <v>40826</v>
      </c>
      <c r="B2162" s="0" t="s">
        <v>807</v>
      </c>
      <c r="C2162" s="0" t="s">
        <v>808</v>
      </c>
      <c r="D2162" s="14" t="n">
        <v>82.5</v>
      </c>
    </row>
    <row r="2163" customFormat="false" ht="15" hidden="false" customHeight="false" outlineLevel="0" collapsed="false">
      <c r="A2163" s="4" t="n">
        <v>40826</v>
      </c>
      <c r="B2163" s="0" t="s">
        <v>809</v>
      </c>
      <c r="C2163" s="0" t="s">
        <v>810</v>
      </c>
      <c r="D2163" s="14" t="n">
        <v>491.48</v>
      </c>
    </row>
    <row r="2164" customFormat="false" ht="15" hidden="false" customHeight="false" outlineLevel="0" collapsed="false">
      <c r="A2164" s="4" t="n">
        <v>40826</v>
      </c>
      <c r="B2164" s="0" t="s">
        <v>813</v>
      </c>
      <c r="C2164" s="0" t="s">
        <v>814</v>
      </c>
      <c r="D2164" s="14" t="n">
        <v>138.39</v>
      </c>
    </row>
    <row r="2165" customFormat="false" ht="15" hidden="false" customHeight="false" outlineLevel="0" collapsed="false">
      <c r="A2165" s="4" t="n">
        <v>40826</v>
      </c>
      <c r="B2165" s="0" t="s">
        <v>815</v>
      </c>
      <c r="C2165" s="0" t="s">
        <v>816</v>
      </c>
      <c r="D2165" s="14" t="n">
        <v>819.25</v>
      </c>
    </row>
    <row r="2166" customFormat="false" ht="15" hidden="false" customHeight="false" outlineLevel="0" collapsed="false">
      <c r="A2166" s="4" t="n">
        <v>40826</v>
      </c>
      <c r="B2166" s="0" t="s">
        <v>817</v>
      </c>
      <c r="C2166" s="0" t="s">
        <v>818</v>
      </c>
      <c r="D2166" s="14" t="n">
        <v>164.24</v>
      </c>
    </row>
    <row r="2167" customFormat="false" ht="15" hidden="false" customHeight="false" outlineLevel="0" collapsed="false">
      <c r="A2167" s="4" t="n">
        <v>40826</v>
      </c>
      <c r="B2167" s="0" t="s">
        <v>819</v>
      </c>
      <c r="C2167" s="0" t="s">
        <v>820</v>
      </c>
      <c r="D2167" s="14" t="n">
        <v>374.1</v>
      </c>
    </row>
    <row r="2168" customFormat="false" ht="15" hidden="false" customHeight="false" outlineLevel="0" collapsed="false">
      <c r="A2168" s="4" t="n">
        <v>40826</v>
      </c>
      <c r="B2168" s="0" t="s">
        <v>821</v>
      </c>
      <c r="C2168" s="0" t="s">
        <v>822</v>
      </c>
      <c r="D2168" s="14" t="n">
        <v>501.28</v>
      </c>
    </row>
    <row r="2169" customFormat="false" ht="15" hidden="false" customHeight="false" outlineLevel="0" collapsed="false">
      <c r="A2169" s="4" t="n">
        <v>40826</v>
      </c>
      <c r="B2169" s="0" t="s">
        <v>823</v>
      </c>
      <c r="C2169" s="0" t="s">
        <v>824</v>
      </c>
      <c r="D2169" s="14" t="n">
        <v>288.39</v>
      </c>
    </row>
    <row r="2170" customFormat="false" ht="15" hidden="false" customHeight="false" outlineLevel="0" collapsed="false">
      <c r="A2170" s="4" t="n">
        <v>40826</v>
      </c>
      <c r="B2170" s="0" t="s">
        <v>825</v>
      </c>
      <c r="C2170" s="0" t="s">
        <v>826</v>
      </c>
      <c r="D2170" s="14" t="n">
        <v>319.01</v>
      </c>
    </row>
    <row r="2171" customFormat="false" ht="15" hidden="false" customHeight="false" outlineLevel="0" collapsed="false">
      <c r="A2171" s="4" t="n">
        <v>40826</v>
      </c>
      <c r="B2171" s="0" t="s">
        <v>827</v>
      </c>
      <c r="C2171" s="0" t="s">
        <v>828</v>
      </c>
      <c r="D2171" s="14" t="n">
        <v>564.27</v>
      </c>
    </row>
    <row r="2172" customFormat="false" ht="15" hidden="false" customHeight="false" outlineLevel="0" collapsed="false">
      <c r="A2172" s="4" t="n">
        <v>40826</v>
      </c>
      <c r="B2172" s="0" t="s">
        <v>829</v>
      </c>
      <c r="C2172" s="0" t="s">
        <v>830</v>
      </c>
      <c r="D2172" s="14" t="n">
        <v>407.91</v>
      </c>
    </row>
    <row r="2173" customFormat="false" ht="15" hidden="false" customHeight="false" outlineLevel="0" collapsed="false">
      <c r="A2173" s="4" t="n">
        <v>40826</v>
      </c>
      <c r="B2173" s="0" t="s">
        <v>833</v>
      </c>
      <c r="C2173" s="0" t="s">
        <v>834</v>
      </c>
      <c r="D2173" s="14" t="n">
        <v>1179.15</v>
      </c>
    </row>
    <row r="2174" customFormat="false" ht="15" hidden="false" customHeight="false" outlineLevel="0" collapsed="false">
      <c r="A2174" s="4" t="n">
        <v>40826</v>
      </c>
      <c r="B2174" s="0" t="s">
        <v>835</v>
      </c>
      <c r="C2174" s="0" t="s">
        <v>836</v>
      </c>
      <c r="D2174" s="14" t="n">
        <v>332.58</v>
      </c>
    </row>
    <row r="2175" customFormat="false" ht="15" hidden="false" customHeight="false" outlineLevel="0" collapsed="false">
      <c r="A2175" s="4" t="n">
        <v>40826</v>
      </c>
      <c r="B2175" s="0" t="s">
        <v>837</v>
      </c>
      <c r="C2175" s="0" t="s">
        <v>838</v>
      </c>
      <c r="D2175" s="14" t="n">
        <v>262.27</v>
      </c>
    </row>
    <row r="2176" customFormat="false" ht="15" hidden="false" customHeight="false" outlineLevel="0" collapsed="false">
      <c r="A2176" s="4" t="n">
        <v>40826</v>
      </c>
      <c r="B2176" s="0" t="s">
        <v>839</v>
      </c>
      <c r="C2176" s="0" t="s">
        <v>840</v>
      </c>
      <c r="D2176" s="14" t="n">
        <v>215.1</v>
      </c>
    </row>
    <row r="2177" customFormat="false" ht="15" hidden="false" customHeight="false" outlineLevel="0" collapsed="false">
      <c r="A2177" s="4" t="n">
        <v>40826</v>
      </c>
      <c r="B2177" s="0" t="s">
        <v>841</v>
      </c>
      <c r="C2177" s="0" t="s">
        <v>842</v>
      </c>
      <c r="D2177" s="14" t="n">
        <v>199.75</v>
      </c>
    </row>
    <row r="2178" customFormat="false" ht="15" hidden="false" customHeight="false" outlineLevel="0" collapsed="false">
      <c r="A2178" s="4" t="n">
        <v>40826</v>
      </c>
      <c r="B2178" s="0" t="s">
        <v>843</v>
      </c>
      <c r="C2178" s="0" t="s">
        <v>844</v>
      </c>
      <c r="D2178" s="14" t="n">
        <v>1089.49</v>
      </c>
    </row>
    <row r="2179" customFormat="false" ht="15" hidden="false" customHeight="false" outlineLevel="0" collapsed="false">
      <c r="A2179" s="4" t="n">
        <v>40826</v>
      </c>
      <c r="B2179" s="0" t="s">
        <v>845</v>
      </c>
      <c r="C2179" s="0" t="s">
        <v>846</v>
      </c>
      <c r="D2179" s="14" t="n">
        <v>189.07</v>
      </c>
    </row>
    <row r="2180" customFormat="false" ht="15" hidden="false" customHeight="false" outlineLevel="0" collapsed="false">
      <c r="A2180" s="4" t="n">
        <v>40826</v>
      </c>
      <c r="B2180" s="0" t="s">
        <v>847</v>
      </c>
      <c r="C2180" s="0" t="s">
        <v>848</v>
      </c>
      <c r="D2180" s="14" t="n">
        <v>697.97</v>
      </c>
    </row>
    <row r="2181" customFormat="false" ht="15" hidden="false" customHeight="false" outlineLevel="0" collapsed="false">
      <c r="A2181" s="4" t="n">
        <v>40826</v>
      </c>
      <c r="B2181" s="0" t="s">
        <v>849</v>
      </c>
      <c r="C2181" s="0" t="s">
        <v>850</v>
      </c>
      <c r="D2181" s="14" t="n">
        <v>104.55</v>
      </c>
    </row>
    <row r="2182" customFormat="false" ht="15" hidden="false" customHeight="false" outlineLevel="0" collapsed="false">
      <c r="A2182" s="4" t="n">
        <v>40826</v>
      </c>
      <c r="B2182" s="0" t="s">
        <v>851</v>
      </c>
      <c r="C2182" s="0" t="s">
        <v>852</v>
      </c>
      <c r="D2182" s="14" t="n">
        <v>587.18</v>
      </c>
    </row>
    <row r="2183" customFormat="false" ht="15" hidden="false" customHeight="false" outlineLevel="0" collapsed="false">
      <c r="A2183" s="4" t="n">
        <v>40826</v>
      </c>
      <c r="B2183" s="0" t="s">
        <v>853</v>
      </c>
      <c r="C2183" s="0" t="s">
        <v>854</v>
      </c>
      <c r="D2183" s="14" t="n">
        <v>201.28</v>
      </c>
    </row>
    <row r="2184" customFormat="false" ht="15" hidden="false" customHeight="false" outlineLevel="0" collapsed="false">
      <c r="A2184" s="4" t="n">
        <v>40826</v>
      </c>
      <c r="B2184" s="0" t="s">
        <v>855</v>
      </c>
      <c r="C2184" s="0" t="s">
        <v>856</v>
      </c>
      <c r="D2184" s="14" t="n">
        <v>266.55</v>
      </c>
    </row>
    <row r="2185" customFormat="false" ht="15" hidden="false" customHeight="false" outlineLevel="0" collapsed="false">
      <c r="A2185" s="4" t="n">
        <v>40826</v>
      </c>
      <c r="B2185" s="0" t="s">
        <v>857</v>
      </c>
      <c r="C2185" s="0" t="s">
        <v>858</v>
      </c>
      <c r="D2185" s="14" t="n">
        <v>169.33</v>
      </c>
    </row>
    <row r="2186" customFormat="false" ht="15" hidden="false" customHeight="false" outlineLevel="0" collapsed="false">
      <c r="A2186" s="4" t="n">
        <v>40826</v>
      </c>
      <c r="B2186" s="0" t="s">
        <v>859</v>
      </c>
      <c r="C2186" s="0" t="s">
        <v>860</v>
      </c>
      <c r="D2186" s="14" t="n">
        <v>199.15</v>
      </c>
    </row>
    <row r="2187" customFormat="false" ht="15" hidden="false" customHeight="false" outlineLevel="0" collapsed="false">
      <c r="A2187" s="4" t="n">
        <v>40826</v>
      </c>
      <c r="B2187" s="0" t="s">
        <v>861</v>
      </c>
      <c r="C2187" s="0" t="s">
        <v>862</v>
      </c>
      <c r="D2187" s="14" t="n">
        <v>244.7</v>
      </c>
    </row>
    <row r="2188" customFormat="false" ht="15" hidden="false" customHeight="false" outlineLevel="0" collapsed="false">
      <c r="A2188" s="4" t="n">
        <v>40826</v>
      </c>
      <c r="B2188" s="0" t="s">
        <v>863</v>
      </c>
      <c r="C2188" s="0" t="s">
        <v>864</v>
      </c>
      <c r="D2188" s="14" t="n">
        <v>331.97</v>
      </c>
    </row>
    <row r="2189" customFormat="false" ht="15" hidden="false" customHeight="false" outlineLevel="0" collapsed="false">
      <c r="A2189" s="4" t="n">
        <v>40826</v>
      </c>
      <c r="B2189" s="0" t="s">
        <v>865</v>
      </c>
      <c r="C2189" s="0" t="s">
        <v>866</v>
      </c>
      <c r="D2189" s="14" t="n">
        <v>219.87</v>
      </c>
    </row>
    <row r="2190" customFormat="false" ht="15" hidden="false" customHeight="false" outlineLevel="0" collapsed="false">
      <c r="A2190" s="4" t="n">
        <v>40826</v>
      </c>
      <c r="B2190" s="0" t="s">
        <v>867</v>
      </c>
      <c r="C2190" s="0" t="s">
        <v>868</v>
      </c>
      <c r="D2190" s="14" t="n">
        <v>262.72</v>
      </c>
    </row>
    <row r="2191" customFormat="false" ht="15" hidden="false" customHeight="false" outlineLevel="0" collapsed="false">
      <c r="A2191" s="4" t="n">
        <v>40826</v>
      </c>
      <c r="B2191" s="0" t="s">
        <v>869</v>
      </c>
      <c r="C2191" s="0" t="s">
        <v>870</v>
      </c>
      <c r="D2191" s="14" t="n">
        <v>274.93</v>
      </c>
    </row>
    <row r="2192" customFormat="false" ht="15" hidden="false" customHeight="false" outlineLevel="0" collapsed="false">
      <c r="A2192" s="4" t="n">
        <v>40826</v>
      </c>
      <c r="B2192" s="0" t="s">
        <v>871</v>
      </c>
      <c r="C2192" s="0" t="s">
        <v>872</v>
      </c>
      <c r="D2192" s="14" t="n">
        <v>267.75</v>
      </c>
    </row>
    <row r="2193" customFormat="false" ht="15" hidden="false" customHeight="false" outlineLevel="0" collapsed="false">
      <c r="A2193" s="4" t="n">
        <v>40826</v>
      </c>
      <c r="B2193" s="0" t="s">
        <v>873</v>
      </c>
      <c r="C2193" s="0" t="s">
        <v>874</v>
      </c>
      <c r="D2193" s="14" t="n">
        <v>1364.66</v>
      </c>
    </row>
    <row r="2194" customFormat="false" ht="15" hidden="false" customHeight="false" outlineLevel="0" collapsed="false">
      <c r="A2194" s="4" t="n">
        <v>40826</v>
      </c>
      <c r="B2194" s="0" t="s">
        <v>875</v>
      </c>
      <c r="C2194" s="0" t="s">
        <v>876</v>
      </c>
      <c r="D2194" s="14" t="n">
        <v>467.25</v>
      </c>
    </row>
    <row r="2195" customFormat="false" ht="15" hidden="false" customHeight="false" outlineLevel="0" collapsed="false">
      <c r="A2195" s="4" t="n">
        <v>40826</v>
      </c>
      <c r="B2195" s="0" t="s">
        <v>877</v>
      </c>
      <c r="C2195" s="0" t="s">
        <v>878</v>
      </c>
      <c r="D2195" s="14" t="n">
        <v>157.93</v>
      </c>
    </row>
    <row r="2196" customFormat="false" ht="15" hidden="false" customHeight="false" outlineLevel="0" collapsed="false">
      <c r="A2196" s="4" t="n">
        <v>40826</v>
      </c>
      <c r="B2196" s="0" t="s">
        <v>879</v>
      </c>
      <c r="C2196" s="0" t="s">
        <v>880</v>
      </c>
      <c r="D2196" s="14" t="n">
        <v>1893.01</v>
      </c>
    </row>
    <row r="2197" customFormat="false" ht="15" hidden="false" customHeight="false" outlineLevel="0" collapsed="false">
      <c r="A2197" s="4" t="n">
        <v>40826</v>
      </c>
      <c r="B2197" s="0" t="s">
        <v>881</v>
      </c>
      <c r="C2197" s="0" t="s">
        <v>882</v>
      </c>
      <c r="D2197" s="14" t="n">
        <v>127.36</v>
      </c>
    </row>
    <row r="2198" customFormat="false" ht="15" hidden="false" customHeight="false" outlineLevel="0" collapsed="false">
      <c r="A2198" s="4" t="n">
        <v>40826</v>
      </c>
      <c r="B2198" s="0" t="s">
        <v>883</v>
      </c>
      <c r="C2198" s="0" t="s">
        <v>884</v>
      </c>
      <c r="D2198" s="14" t="n">
        <v>300.62</v>
      </c>
    </row>
    <row r="2199" customFormat="false" ht="15" hidden="false" customHeight="false" outlineLevel="0" collapsed="false">
      <c r="A2199" s="4" t="n">
        <v>40833</v>
      </c>
      <c r="B2199" s="0" t="s">
        <v>61</v>
      </c>
      <c r="C2199" s="0" t="s">
        <v>62</v>
      </c>
      <c r="D2199" s="14" t="n">
        <v>172.22</v>
      </c>
    </row>
    <row r="2200" customFormat="false" ht="15" hidden="false" customHeight="false" outlineLevel="0" collapsed="false">
      <c r="A2200" s="4" t="n">
        <v>40833</v>
      </c>
      <c r="B2200" s="0" t="s">
        <v>63</v>
      </c>
      <c r="C2200" s="0" t="s">
        <v>64</v>
      </c>
      <c r="D2200" s="14" t="n">
        <v>262.36</v>
      </c>
    </row>
    <row r="2201" customFormat="false" ht="15" hidden="false" customHeight="false" outlineLevel="0" collapsed="false">
      <c r="A2201" s="4" t="n">
        <v>40833</v>
      </c>
      <c r="B2201" s="0" t="s">
        <v>65</v>
      </c>
      <c r="C2201" s="0" t="s">
        <v>66</v>
      </c>
      <c r="D2201" s="14" t="n">
        <v>375.97</v>
      </c>
    </row>
    <row r="2202" customFormat="false" ht="15" hidden="false" customHeight="false" outlineLevel="0" collapsed="false">
      <c r="A2202" s="4" t="n">
        <v>40833</v>
      </c>
      <c r="B2202" s="0" t="s">
        <v>67</v>
      </c>
      <c r="C2202" s="0" t="s">
        <v>68</v>
      </c>
      <c r="D2202" s="14" t="n">
        <v>8.4</v>
      </c>
    </row>
    <row r="2203" customFormat="false" ht="15" hidden="false" customHeight="false" outlineLevel="0" collapsed="false">
      <c r="A2203" s="4" t="n">
        <v>40833</v>
      </c>
      <c r="B2203" s="0" t="s">
        <v>69</v>
      </c>
      <c r="C2203" s="0" t="s">
        <v>70</v>
      </c>
      <c r="D2203" s="14" t="n">
        <v>74.52</v>
      </c>
    </row>
    <row r="2204" customFormat="false" ht="15" hidden="false" customHeight="false" outlineLevel="0" collapsed="false">
      <c r="A2204" s="4" t="n">
        <v>40833</v>
      </c>
      <c r="B2204" s="0" t="s">
        <v>71</v>
      </c>
      <c r="C2204" s="0" t="s">
        <v>72</v>
      </c>
      <c r="D2204" s="14" t="n">
        <v>30.6</v>
      </c>
    </row>
    <row r="2205" customFormat="false" ht="15" hidden="false" customHeight="false" outlineLevel="0" collapsed="false">
      <c r="A2205" s="4" t="n">
        <v>40833</v>
      </c>
      <c r="B2205" s="0" t="s">
        <v>73</v>
      </c>
      <c r="C2205" s="0" t="s">
        <v>74</v>
      </c>
      <c r="D2205" s="14" t="n">
        <v>321.86</v>
      </c>
    </row>
    <row r="2206" customFormat="false" ht="15" hidden="false" customHeight="false" outlineLevel="0" collapsed="false">
      <c r="A2206" s="4" t="n">
        <v>40833</v>
      </c>
      <c r="B2206" s="0" t="s">
        <v>75</v>
      </c>
      <c r="C2206" s="0" t="s">
        <v>76</v>
      </c>
      <c r="D2206" s="14" t="n">
        <v>131.42</v>
      </c>
    </row>
    <row r="2207" customFormat="false" ht="15" hidden="false" customHeight="false" outlineLevel="0" collapsed="false">
      <c r="A2207" s="4" t="n">
        <v>40833</v>
      </c>
      <c r="B2207" s="0" t="s">
        <v>77</v>
      </c>
      <c r="C2207" s="0" t="s">
        <v>78</v>
      </c>
      <c r="D2207" s="14" t="n">
        <v>485.88</v>
      </c>
    </row>
    <row r="2208" customFormat="false" ht="15" hidden="false" customHeight="false" outlineLevel="0" collapsed="false">
      <c r="A2208" s="4" t="n">
        <v>40833</v>
      </c>
      <c r="B2208" s="0" t="s">
        <v>81</v>
      </c>
      <c r="C2208" s="0" t="s">
        <v>82</v>
      </c>
      <c r="D2208" s="14" t="n">
        <v>388.73</v>
      </c>
    </row>
    <row r="2209" customFormat="false" ht="15" hidden="false" customHeight="false" outlineLevel="0" collapsed="false">
      <c r="A2209" s="4" t="n">
        <v>40833</v>
      </c>
      <c r="B2209" s="0" t="s">
        <v>83</v>
      </c>
      <c r="C2209" s="0" t="s">
        <v>84</v>
      </c>
      <c r="D2209" s="14" t="n">
        <v>256.37</v>
      </c>
    </row>
    <row r="2210" customFormat="false" ht="15" hidden="false" customHeight="false" outlineLevel="0" collapsed="false">
      <c r="A2210" s="4" t="n">
        <v>40833</v>
      </c>
      <c r="B2210" s="0" t="s">
        <v>85</v>
      </c>
      <c r="C2210" s="0" t="s">
        <v>86</v>
      </c>
      <c r="D2210" s="14" t="n">
        <v>520.89</v>
      </c>
    </row>
    <row r="2211" customFormat="false" ht="15" hidden="false" customHeight="false" outlineLevel="0" collapsed="false">
      <c r="A2211" s="4" t="n">
        <v>40833</v>
      </c>
      <c r="B2211" s="0" t="s">
        <v>87</v>
      </c>
      <c r="C2211" s="0" t="s">
        <v>88</v>
      </c>
      <c r="D2211" s="14" t="n">
        <v>562.82</v>
      </c>
    </row>
    <row r="2212" customFormat="false" ht="15" hidden="false" customHeight="false" outlineLevel="0" collapsed="false">
      <c r="A2212" s="4" t="n">
        <v>40833</v>
      </c>
      <c r="B2212" s="0" t="s">
        <v>89</v>
      </c>
      <c r="C2212" s="0" t="s">
        <v>90</v>
      </c>
      <c r="D2212" s="14" t="n">
        <v>201.37</v>
      </c>
    </row>
    <row r="2213" customFormat="false" ht="15" hidden="false" customHeight="false" outlineLevel="0" collapsed="false">
      <c r="A2213" s="4" t="n">
        <v>40833</v>
      </c>
      <c r="B2213" s="0" t="s">
        <v>91</v>
      </c>
      <c r="C2213" s="0" t="s">
        <v>92</v>
      </c>
      <c r="D2213" s="14" t="n">
        <v>282.26</v>
      </c>
    </row>
    <row r="2214" customFormat="false" ht="15" hidden="false" customHeight="false" outlineLevel="0" collapsed="false">
      <c r="A2214" s="4" t="n">
        <v>40833</v>
      </c>
      <c r="B2214" s="0" t="s">
        <v>93</v>
      </c>
      <c r="C2214" s="0" t="s">
        <v>94</v>
      </c>
      <c r="D2214" s="14" t="n">
        <v>428.97</v>
      </c>
    </row>
    <row r="2215" customFormat="false" ht="15" hidden="false" customHeight="false" outlineLevel="0" collapsed="false">
      <c r="A2215" s="4" t="n">
        <v>40833</v>
      </c>
      <c r="B2215" s="0" t="s">
        <v>95</v>
      </c>
      <c r="C2215" s="0" t="s">
        <v>96</v>
      </c>
      <c r="D2215" s="14" t="n">
        <v>159</v>
      </c>
    </row>
    <row r="2216" customFormat="false" ht="15" hidden="false" customHeight="false" outlineLevel="0" collapsed="false">
      <c r="A2216" s="4" t="n">
        <v>40833</v>
      </c>
      <c r="B2216" s="0" t="s">
        <v>97</v>
      </c>
      <c r="C2216" s="0" t="s">
        <v>98</v>
      </c>
      <c r="D2216" s="14" t="n">
        <v>198.75</v>
      </c>
    </row>
    <row r="2217" customFormat="false" ht="15" hidden="false" customHeight="false" outlineLevel="0" collapsed="false">
      <c r="A2217" s="4" t="n">
        <v>40833</v>
      </c>
      <c r="B2217" s="0" t="s">
        <v>99</v>
      </c>
      <c r="C2217" s="0" t="s">
        <v>100</v>
      </c>
      <c r="D2217" s="14" t="n">
        <v>267.23</v>
      </c>
    </row>
    <row r="2218" customFormat="false" ht="15" hidden="false" customHeight="false" outlineLevel="0" collapsed="false">
      <c r="A2218" s="4" t="n">
        <v>40833</v>
      </c>
      <c r="B2218" s="0" t="s">
        <v>101</v>
      </c>
      <c r="C2218" s="0" t="s">
        <v>102</v>
      </c>
      <c r="D2218" s="14" t="n">
        <v>268.25</v>
      </c>
    </row>
    <row r="2219" customFormat="false" ht="15" hidden="false" customHeight="false" outlineLevel="0" collapsed="false">
      <c r="A2219" s="4" t="n">
        <v>40833</v>
      </c>
      <c r="B2219" s="0" t="s">
        <v>103</v>
      </c>
      <c r="C2219" s="0" t="s">
        <v>104</v>
      </c>
      <c r="D2219" s="14" t="n">
        <v>281.35</v>
      </c>
    </row>
    <row r="2220" customFormat="false" ht="15" hidden="false" customHeight="false" outlineLevel="0" collapsed="false">
      <c r="A2220" s="4" t="n">
        <v>40833</v>
      </c>
      <c r="B2220" s="0" t="s">
        <v>105</v>
      </c>
      <c r="C2220" s="0" t="s">
        <v>106</v>
      </c>
      <c r="D2220" s="14" t="n">
        <v>58.63</v>
      </c>
    </row>
    <row r="2221" customFormat="false" ht="15" hidden="false" customHeight="false" outlineLevel="0" collapsed="false">
      <c r="A2221" s="4" t="n">
        <v>40833</v>
      </c>
      <c r="B2221" s="0" t="s">
        <v>107</v>
      </c>
      <c r="C2221" s="0" t="s">
        <v>108</v>
      </c>
      <c r="D2221" s="14" t="n">
        <v>534.24</v>
      </c>
    </row>
    <row r="2222" customFormat="false" ht="15" hidden="false" customHeight="false" outlineLevel="0" collapsed="false">
      <c r="A2222" s="4" t="n">
        <v>40833</v>
      </c>
      <c r="B2222" s="0" t="s">
        <v>109</v>
      </c>
      <c r="C2222" s="0" t="s">
        <v>110</v>
      </c>
      <c r="D2222" s="14" t="n">
        <v>20.65</v>
      </c>
    </row>
    <row r="2223" customFormat="false" ht="15" hidden="false" customHeight="false" outlineLevel="0" collapsed="false">
      <c r="A2223" s="4" t="n">
        <v>40833</v>
      </c>
      <c r="B2223" s="0" t="s">
        <v>111</v>
      </c>
      <c r="C2223" s="0" t="s">
        <v>112</v>
      </c>
      <c r="D2223" s="14" t="n">
        <v>206.98</v>
      </c>
    </row>
    <row r="2224" customFormat="false" ht="15" hidden="false" customHeight="false" outlineLevel="0" collapsed="false">
      <c r="A2224" s="4" t="n">
        <v>40833</v>
      </c>
      <c r="B2224" s="0" t="s">
        <v>113</v>
      </c>
      <c r="C2224" s="0" t="s">
        <v>114</v>
      </c>
      <c r="D2224" s="14" t="n">
        <v>708</v>
      </c>
    </row>
    <row r="2225" customFormat="false" ht="15" hidden="false" customHeight="false" outlineLevel="0" collapsed="false">
      <c r="A2225" s="4" t="n">
        <v>40833</v>
      </c>
      <c r="B2225" s="0" t="s">
        <v>115</v>
      </c>
      <c r="C2225" s="0" t="s">
        <v>116</v>
      </c>
      <c r="D2225" s="14" t="n">
        <v>6.75</v>
      </c>
    </row>
    <row r="2226" customFormat="false" ht="15" hidden="false" customHeight="false" outlineLevel="0" collapsed="false">
      <c r="A2226" s="4" t="n">
        <v>40833</v>
      </c>
      <c r="B2226" s="0" t="s">
        <v>117</v>
      </c>
      <c r="C2226" s="0" t="s">
        <v>118</v>
      </c>
      <c r="D2226" s="14" t="n">
        <v>558.99</v>
      </c>
    </row>
    <row r="2227" customFormat="false" ht="15" hidden="false" customHeight="false" outlineLevel="0" collapsed="false">
      <c r="A2227" s="4" t="n">
        <v>40833</v>
      </c>
      <c r="B2227" s="0" t="s">
        <v>119</v>
      </c>
      <c r="C2227" s="0" t="s">
        <v>120</v>
      </c>
      <c r="D2227" s="14" t="n">
        <v>638.16</v>
      </c>
    </row>
    <row r="2228" customFormat="false" ht="15" hidden="false" customHeight="false" outlineLevel="0" collapsed="false">
      <c r="A2228" s="4" t="n">
        <v>40833</v>
      </c>
      <c r="B2228" s="0" t="s">
        <v>121</v>
      </c>
      <c r="C2228" s="0" t="s">
        <v>122</v>
      </c>
      <c r="D2228" s="14" t="n">
        <v>272.79</v>
      </c>
    </row>
    <row r="2229" customFormat="false" ht="15" hidden="false" customHeight="false" outlineLevel="0" collapsed="false">
      <c r="A2229" s="4" t="n">
        <v>40833</v>
      </c>
      <c r="B2229" s="0" t="s">
        <v>123</v>
      </c>
      <c r="C2229" s="0" t="s">
        <v>124</v>
      </c>
      <c r="D2229" s="14" t="n">
        <v>15.02</v>
      </c>
    </row>
    <row r="2230" customFormat="false" ht="15" hidden="false" customHeight="false" outlineLevel="0" collapsed="false">
      <c r="A2230" s="4" t="n">
        <v>40833</v>
      </c>
      <c r="B2230" s="0" t="s">
        <v>125</v>
      </c>
      <c r="C2230" s="0" t="s">
        <v>126</v>
      </c>
      <c r="D2230" s="14" t="n">
        <v>139.36</v>
      </c>
    </row>
    <row r="2231" customFormat="false" ht="15" hidden="false" customHeight="false" outlineLevel="0" collapsed="false">
      <c r="A2231" s="4" t="n">
        <v>40833</v>
      </c>
      <c r="B2231" s="0" t="s">
        <v>127</v>
      </c>
      <c r="C2231" s="0" t="s">
        <v>128</v>
      </c>
      <c r="D2231" s="14" t="n">
        <v>48.44</v>
      </c>
    </row>
    <row r="2232" customFormat="false" ht="15" hidden="false" customHeight="false" outlineLevel="0" collapsed="false">
      <c r="A2232" s="4" t="n">
        <v>40833</v>
      </c>
      <c r="B2232" s="0" t="s">
        <v>129</v>
      </c>
      <c r="C2232" s="0" t="s">
        <v>130</v>
      </c>
      <c r="D2232" s="14" t="n">
        <v>114.34</v>
      </c>
    </row>
    <row r="2233" customFormat="false" ht="15" hidden="false" customHeight="false" outlineLevel="0" collapsed="false">
      <c r="A2233" s="4" t="n">
        <v>40833</v>
      </c>
      <c r="B2233" s="0" t="s">
        <v>131</v>
      </c>
      <c r="C2233" s="0" t="s">
        <v>132</v>
      </c>
      <c r="D2233" s="14" t="n">
        <v>182.9</v>
      </c>
    </row>
    <row r="2234" customFormat="false" ht="15" hidden="false" customHeight="false" outlineLevel="0" collapsed="false">
      <c r="A2234" s="4" t="n">
        <v>40833</v>
      </c>
      <c r="B2234" s="0" t="s">
        <v>133</v>
      </c>
      <c r="C2234" s="0" t="s">
        <v>134</v>
      </c>
      <c r="D2234" s="14" t="n">
        <v>291.13</v>
      </c>
    </row>
    <row r="2235" customFormat="false" ht="15" hidden="false" customHeight="false" outlineLevel="0" collapsed="false">
      <c r="A2235" s="4" t="n">
        <v>40833</v>
      </c>
      <c r="B2235" s="0" t="s">
        <v>137</v>
      </c>
      <c r="C2235" s="0" t="s">
        <v>138</v>
      </c>
      <c r="D2235" s="14" t="n">
        <v>261.19</v>
      </c>
    </row>
    <row r="2236" customFormat="false" ht="15" hidden="false" customHeight="false" outlineLevel="0" collapsed="false">
      <c r="A2236" s="4" t="n">
        <v>40833</v>
      </c>
      <c r="B2236" s="0" t="s">
        <v>139</v>
      </c>
      <c r="C2236" s="0" t="s">
        <v>140</v>
      </c>
      <c r="D2236" s="14" t="n">
        <v>167.63</v>
      </c>
    </row>
    <row r="2237" customFormat="false" ht="15" hidden="false" customHeight="false" outlineLevel="0" collapsed="false">
      <c r="A2237" s="4" t="n">
        <v>40833</v>
      </c>
      <c r="B2237" s="0" t="s">
        <v>141</v>
      </c>
      <c r="C2237" s="0" t="s">
        <v>142</v>
      </c>
      <c r="D2237" s="14" t="n">
        <v>110.34</v>
      </c>
    </row>
    <row r="2238" customFormat="false" ht="15" hidden="false" customHeight="false" outlineLevel="0" collapsed="false">
      <c r="A2238" s="4" t="n">
        <v>40833</v>
      </c>
      <c r="B2238" s="0" t="s">
        <v>143</v>
      </c>
      <c r="C2238" s="0" t="s">
        <v>144</v>
      </c>
      <c r="D2238" s="14" t="n">
        <v>311.28</v>
      </c>
    </row>
    <row r="2239" customFormat="false" ht="15" hidden="false" customHeight="false" outlineLevel="0" collapsed="false">
      <c r="A2239" s="4" t="n">
        <v>40833</v>
      </c>
      <c r="B2239" s="0" t="s">
        <v>145</v>
      </c>
      <c r="C2239" s="0" t="s">
        <v>146</v>
      </c>
      <c r="D2239" s="14" t="n">
        <v>487.03</v>
      </c>
    </row>
    <row r="2240" customFormat="false" ht="15" hidden="false" customHeight="false" outlineLevel="0" collapsed="false">
      <c r="A2240" s="4" t="n">
        <v>40833</v>
      </c>
      <c r="B2240" s="0" t="s">
        <v>147</v>
      </c>
      <c r="C2240" s="0" t="s">
        <v>148</v>
      </c>
      <c r="D2240" s="14" t="n">
        <v>534.87</v>
      </c>
    </row>
    <row r="2241" customFormat="false" ht="15" hidden="false" customHeight="false" outlineLevel="0" collapsed="false">
      <c r="A2241" s="4" t="n">
        <v>40833</v>
      </c>
      <c r="B2241" s="0" t="s">
        <v>149</v>
      </c>
      <c r="C2241" s="0" t="s">
        <v>150</v>
      </c>
      <c r="D2241" s="14" t="n">
        <v>289.2</v>
      </c>
    </row>
    <row r="2242" customFormat="false" ht="15" hidden="false" customHeight="false" outlineLevel="0" collapsed="false">
      <c r="A2242" s="4" t="n">
        <v>40833</v>
      </c>
      <c r="B2242" s="0" t="s">
        <v>151</v>
      </c>
      <c r="C2242" s="0" t="s">
        <v>152</v>
      </c>
      <c r="D2242" s="14" t="n">
        <v>356.96</v>
      </c>
    </row>
    <row r="2243" customFormat="false" ht="15" hidden="false" customHeight="false" outlineLevel="0" collapsed="false">
      <c r="A2243" s="4" t="n">
        <v>40833</v>
      </c>
      <c r="B2243" s="0" t="s">
        <v>153</v>
      </c>
      <c r="C2243" s="0" t="s">
        <v>154</v>
      </c>
      <c r="D2243" s="14" t="n">
        <v>156.04</v>
      </c>
    </row>
    <row r="2244" customFormat="false" ht="15" hidden="false" customHeight="false" outlineLevel="0" collapsed="false">
      <c r="A2244" s="4" t="n">
        <v>40833</v>
      </c>
      <c r="B2244" s="0" t="s">
        <v>155</v>
      </c>
      <c r="C2244" s="0" t="s">
        <v>156</v>
      </c>
      <c r="D2244" s="14" t="n">
        <v>174.88</v>
      </c>
    </row>
    <row r="2245" customFormat="false" ht="15" hidden="false" customHeight="false" outlineLevel="0" collapsed="false">
      <c r="A2245" s="4" t="n">
        <v>40833</v>
      </c>
      <c r="B2245" s="0" t="s">
        <v>157</v>
      </c>
      <c r="C2245" s="0" t="s">
        <v>158</v>
      </c>
      <c r="D2245" s="14" t="n">
        <v>89.25</v>
      </c>
    </row>
    <row r="2246" customFormat="false" ht="15" hidden="false" customHeight="false" outlineLevel="0" collapsed="false">
      <c r="A2246" s="4" t="n">
        <v>40833</v>
      </c>
      <c r="B2246" s="0" t="s">
        <v>159</v>
      </c>
      <c r="C2246" s="0" t="s">
        <v>160</v>
      </c>
      <c r="D2246" s="14" t="n">
        <v>205.35</v>
      </c>
    </row>
    <row r="2247" customFormat="false" ht="15" hidden="false" customHeight="false" outlineLevel="0" collapsed="false">
      <c r="A2247" s="4" t="n">
        <v>40833</v>
      </c>
      <c r="B2247" s="0" t="s">
        <v>161</v>
      </c>
      <c r="C2247" s="0" t="s">
        <v>162</v>
      </c>
      <c r="D2247" s="14" t="n">
        <v>198.89</v>
      </c>
    </row>
    <row r="2248" customFormat="false" ht="15" hidden="false" customHeight="false" outlineLevel="0" collapsed="false">
      <c r="A2248" s="4" t="n">
        <v>40833</v>
      </c>
      <c r="B2248" s="0" t="s">
        <v>163</v>
      </c>
      <c r="C2248" s="0" t="s">
        <v>164</v>
      </c>
      <c r="D2248" s="14" t="n">
        <v>19.9</v>
      </c>
    </row>
    <row r="2249" customFormat="false" ht="15" hidden="false" customHeight="false" outlineLevel="0" collapsed="false">
      <c r="A2249" s="4" t="n">
        <v>40833</v>
      </c>
      <c r="B2249" s="0" t="s">
        <v>165</v>
      </c>
      <c r="C2249" s="0" t="s">
        <v>166</v>
      </c>
      <c r="D2249" s="14" t="n">
        <v>678.3</v>
      </c>
    </row>
    <row r="2250" customFormat="false" ht="15" hidden="false" customHeight="false" outlineLevel="0" collapsed="false">
      <c r="A2250" s="4" t="n">
        <v>40833</v>
      </c>
      <c r="B2250" s="0" t="s">
        <v>167</v>
      </c>
      <c r="C2250" s="0" t="s">
        <v>168</v>
      </c>
      <c r="D2250" s="14" t="n">
        <v>236.95</v>
      </c>
    </row>
    <row r="2251" customFormat="false" ht="15" hidden="false" customHeight="false" outlineLevel="0" collapsed="false">
      <c r="A2251" s="4" t="n">
        <v>40833</v>
      </c>
      <c r="B2251" s="0" t="s">
        <v>169</v>
      </c>
      <c r="C2251" s="0" t="s">
        <v>170</v>
      </c>
      <c r="D2251" s="14" t="n">
        <v>260.6</v>
      </c>
    </row>
    <row r="2252" customFormat="false" ht="15" hidden="false" customHeight="false" outlineLevel="0" collapsed="false">
      <c r="A2252" s="4" t="n">
        <v>40833</v>
      </c>
      <c r="B2252" s="0" t="s">
        <v>171</v>
      </c>
      <c r="C2252" s="0" t="s">
        <v>172</v>
      </c>
      <c r="D2252" s="14" t="n">
        <v>24.1</v>
      </c>
    </row>
    <row r="2253" customFormat="false" ht="15" hidden="false" customHeight="false" outlineLevel="0" collapsed="false">
      <c r="A2253" s="4" t="n">
        <v>40833</v>
      </c>
      <c r="B2253" s="0" t="s">
        <v>173</v>
      </c>
      <c r="C2253" s="0" t="s">
        <v>174</v>
      </c>
      <c r="D2253" s="14" t="n">
        <v>249.54</v>
      </c>
    </row>
    <row r="2254" customFormat="false" ht="15" hidden="false" customHeight="false" outlineLevel="0" collapsed="false">
      <c r="A2254" s="4" t="n">
        <v>40833</v>
      </c>
      <c r="B2254" s="0" t="s">
        <v>175</v>
      </c>
      <c r="C2254" s="0" t="s">
        <v>176</v>
      </c>
      <c r="D2254" s="14" t="n">
        <v>269.8</v>
      </c>
    </row>
    <row r="2255" customFormat="false" ht="15" hidden="false" customHeight="false" outlineLevel="0" collapsed="false">
      <c r="A2255" s="4" t="n">
        <v>40833</v>
      </c>
      <c r="B2255" s="0" t="s">
        <v>177</v>
      </c>
      <c r="C2255" s="0" t="s">
        <v>178</v>
      </c>
      <c r="D2255" s="14" t="n">
        <v>215.67</v>
      </c>
    </row>
    <row r="2256" customFormat="false" ht="15" hidden="false" customHeight="false" outlineLevel="0" collapsed="false">
      <c r="A2256" s="4" t="n">
        <v>40833</v>
      </c>
      <c r="B2256" s="0" t="s">
        <v>181</v>
      </c>
      <c r="C2256" s="0" t="s">
        <v>182</v>
      </c>
      <c r="D2256" s="14" t="n">
        <v>95.65</v>
      </c>
    </row>
    <row r="2257" customFormat="false" ht="15" hidden="false" customHeight="false" outlineLevel="0" collapsed="false">
      <c r="A2257" s="4" t="n">
        <v>40833</v>
      </c>
      <c r="B2257" s="0" t="s">
        <v>183</v>
      </c>
      <c r="C2257" s="0" t="s">
        <v>184</v>
      </c>
      <c r="D2257" s="14" t="n">
        <v>1.25</v>
      </c>
    </row>
    <row r="2258" customFormat="false" ht="15" hidden="false" customHeight="false" outlineLevel="0" collapsed="false">
      <c r="A2258" s="4" t="n">
        <v>40833</v>
      </c>
      <c r="B2258" s="0" t="s">
        <v>185</v>
      </c>
      <c r="C2258" s="0" t="s">
        <v>186</v>
      </c>
      <c r="D2258" s="14" t="n">
        <v>4.94</v>
      </c>
    </row>
    <row r="2259" customFormat="false" ht="15" hidden="false" customHeight="false" outlineLevel="0" collapsed="false">
      <c r="A2259" s="4" t="n">
        <v>40833</v>
      </c>
      <c r="B2259" s="0" t="s">
        <v>187</v>
      </c>
      <c r="C2259" s="0" t="s">
        <v>188</v>
      </c>
      <c r="D2259" s="14" t="n">
        <v>98.34</v>
      </c>
    </row>
    <row r="2260" customFormat="false" ht="15" hidden="false" customHeight="false" outlineLevel="0" collapsed="false">
      <c r="A2260" s="4" t="n">
        <v>40833</v>
      </c>
      <c r="B2260" s="0" t="s">
        <v>189</v>
      </c>
      <c r="C2260" s="0" t="s">
        <v>190</v>
      </c>
      <c r="D2260" s="14" t="n">
        <v>123.09</v>
      </c>
    </row>
    <row r="2261" customFormat="false" ht="15" hidden="false" customHeight="false" outlineLevel="0" collapsed="false">
      <c r="A2261" s="4" t="n">
        <v>40833</v>
      </c>
      <c r="B2261" s="0" t="s">
        <v>191</v>
      </c>
      <c r="C2261" s="0" t="s">
        <v>192</v>
      </c>
      <c r="D2261" s="14" t="n">
        <v>161.21</v>
      </c>
    </row>
    <row r="2262" customFormat="false" ht="15" hidden="false" customHeight="false" outlineLevel="0" collapsed="false">
      <c r="A2262" s="4" t="n">
        <v>40833</v>
      </c>
      <c r="B2262" s="0" t="s">
        <v>193</v>
      </c>
      <c r="C2262" s="0" t="s">
        <v>194</v>
      </c>
      <c r="D2262" s="14" t="n">
        <v>328.43</v>
      </c>
    </row>
    <row r="2263" customFormat="false" ht="15" hidden="false" customHeight="false" outlineLevel="0" collapsed="false">
      <c r="A2263" s="4" t="n">
        <v>40833</v>
      </c>
      <c r="B2263" s="0" t="s">
        <v>195</v>
      </c>
      <c r="C2263" s="0" t="s">
        <v>196</v>
      </c>
      <c r="D2263" s="14" t="n">
        <v>175.58</v>
      </c>
    </row>
    <row r="2264" customFormat="false" ht="15" hidden="false" customHeight="false" outlineLevel="0" collapsed="false">
      <c r="A2264" s="4" t="n">
        <v>40833</v>
      </c>
      <c r="B2264" s="0" t="s">
        <v>197</v>
      </c>
      <c r="C2264" s="0" t="s">
        <v>198</v>
      </c>
      <c r="D2264" s="14" t="n">
        <v>33.75</v>
      </c>
    </row>
    <row r="2265" customFormat="false" ht="15" hidden="false" customHeight="false" outlineLevel="0" collapsed="false">
      <c r="A2265" s="4" t="n">
        <v>40833</v>
      </c>
      <c r="B2265" s="0" t="s">
        <v>199</v>
      </c>
      <c r="C2265" s="0" t="s">
        <v>200</v>
      </c>
      <c r="D2265" s="14" t="n">
        <v>733.73</v>
      </c>
    </row>
    <row r="2266" customFormat="false" ht="15" hidden="false" customHeight="false" outlineLevel="0" collapsed="false">
      <c r="A2266" s="4" t="n">
        <v>40833</v>
      </c>
      <c r="B2266" s="0" t="s">
        <v>201</v>
      </c>
      <c r="C2266" s="0" t="s">
        <v>202</v>
      </c>
      <c r="D2266" s="14" t="n">
        <v>164.92</v>
      </c>
    </row>
    <row r="2267" customFormat="false" ht="15" hidden="false" customHeight="false" outlineLevel="0" collapsed="false">
      <c r="A2267" s="4" t="n">
        <v>40833</v>
      </c>
      <c r="B2267" s="0" t="s">
        <v>203</v>
      </c>
      <c r="C2267" s="0" t="s">
        <v>204</v>
      </c>
      <c r="D2267" s="14" t="n">
        <v>197.14</v>
      </c>
    </row>
    <row r="2268" customFormat="false" ht="15" hidden="false" customHeight="false" outlineLevel="0" collapsed="false">
      <c r="A2268" s="4" t="n">
        <v>40833</v>
      </c>
      <c r="B2268" s="0" t="s">
        <v>205</v>
      </c>
      <c r="C2268" s="0" t="s">
        <v>206</v>
      </c>
      <c r="D2268" s="14" t="n">
        <v>999.12</v>
      </c>
    </row>
    <row r="2269" customFormat="false" ht="15" hidden="false" customHeight="false" outlineLevel="0" collapsed="false">
      <c r="A2269" s="4" t="n">
        <v>40833</v>
      </c>
      <c r="B2269" s="0" t="s">
        <v>207</v>
      </c>
      <c r="C2269" s="0" t="s">
        <v>208</v>
      </c>
      <c r="D2269" s="14" t="n">
        <v>375.94</v>
      </c>
    </row>
    <row r="2270" customFormat="false" ht="15" hidden="false" customHeight="false" outlineLevel="0" collapsed="false">
      <c r="A2270" s="4" t="n">
        <v>40833</v>
      </c>
      <c r="B2270" s="0" t="s">
        <v>209</v>
      </c>
      <c r="C2270" s="0" t="s">
        <v>210</v>
      </c>
      <c r="D2270" s="14" t="n">
        <v>195.22</v>
      </c>
    </row>
    <row r="2271" customFormat="false" ht="15" hidden="false" customHeight="false" outlineLevel="0" collapsed="false">
      <c r="A2271" s="4" t="n">
        <v>40833</v>
      </c>
      <c r="B2271" s="0" t="s">
        <v>211</v>
      </c>
      <c r="C2271" s="0" t="s">
        <v>212</v>
      </c>
      <c r="D2271" s="14" t="n">
        <v>201.13</v>
      </c>
    </row>
    <row r="2272" customFormat="false" ht="15" hidden="false" customHeight="false" outlineLevel="0" collapsed="false">
      <c r="A2272" s="4" t="n">
        <v>40833</v>
      </c>
      <c r="B2272" s="0" t="s">
        <v>213</v>
      </c>
      <c r="C2272" s="0" t="s">
        <v>214</v>
      </c>
      <c r="D2272" s="14" t="n">
        <v>377.3</v>
      </c>
    </row>
    <row r="2273" customFormat="false" ht="15" hidden="false" customHeight="false" outlineLevel="0" collapsed="false">
      <c r="A2273" s="4" t="n">
        <v>40833</v>
      </c>
      <c r="B2273" s="0" t="s">
        <v>215</v>
      </c>
      <c r="C2273" s="0" t="s">
        <v>216</v>
      </c>
      <c r="D2273" s="14" t="n">
        <v>172.86</v>
      </c>
    </row>
    <row r="2274" customFormat="false" ht="15" hidden="false" customHeight="false" outlineLevel="0" collapsed="false">
      <c r="A2274" s="4" t="n">
        <v>40833</v>
      </c>
      <c r="B2274" s="0" t="s">
        <v>217</v>
      </c>
      <c r="C2274" s="0" t="s">
        <v>218</v>
      </c>
      <c r="D2274" s="14" t="n">
        <v>156.77</v>
      </c>
    </row>
    <row r="2275" customFormat="false" ht="15" hidden="false" customHeight="false" outlineLevel="0" collapsed="false">
      <c r="A2275" s="4" t="n">
        <v>40833</v>
      </c>
      <c r="B2275" s="0" t="s">
        <v>219</v>
      </c>
      <c r="C2275" s="0" t="s">
        <v>220</v>
      </c>
      <c r="D2275" s="14" t="n">
        <v>602.57</v>
      </c>
    </row>
    <row r="2276" customFormat="false" ht="15" hidden="false" customHeight="false" outlineLevel="0" collapsed="false">
      <c r="A2276" s="4" t="n">
        <v>40833</v>
      </c>
      <c r="B2276" s="0" t="s">
        <v>221</v>
      </c>
      <c r="C2276" s="0" t="s">
        <v>222</v>
      </c>
      <c r="D2276" s="14" t="n">
        <v>208.09</v>
      </c>
    </row>
    <row r="2277" customFormat="false" ht="15" hidden="false" customHeight="false" outlineLevel="0" collapsed="false">
      <c r="A2277" s="4" t="n">
        <v>40833</v>
      </c>
      <c r="B2277" s="0" t="s">
        <v>223</v>
      </c>
      <c r="C2277" s="0" t="s">
        <v>224</v>
      </c>
      <c r="D2277" s="14" t="n">
        <v>2222.96</v>
      </c>
    </row>
    <row r="2278" customFormat="false" ht="15" hidden="false" customHeight="false" outlineLevel="0" collapsed="false">
      <c r="A2278" s="4" t="n">
        <v>40833</v>
      </c>
      <c r="B2278" s="0" t="s">
        <v>227</v>
      </c>
      <c r="C2278" s="0" t="s">
        <v>228</v>
      </c>
      <c r="D2278" s="14" t="n">
        <v>614.73</v>
      </c>
    </row>
    <row r="2279" customFormat="false" ht="15" hidden="false" customHeight="false" outlineLevel="0" collapsed="false">
      <c r="A2279" s="4" t="n">
        <v>40833</v>
      </c>
      <c r="B2279" s="0" t="s">
        <v>229</v>
      </c>
      <c r="C2279" s="0" t="s">
        <v>230</v>
      </c>
      <c r="D2279" s="14" t="n">
        <v>1517.29</v>
      </c>
    </row>
    <row r="2280" customFormat="false" ht="15" hidden="false" customHeight="false" outlineLevel="0" collapsed="false">
      <c r="A2280" s="4" t="n">
        <v>40833</v>
      </c>
      <c r="B2280" s="0" t="s">
        <v>231</v>
      </c>
      <c r="C2280" s="0" t="s">
        <v>232</v>
      </c>
      <c r="D2280" s="14" t="n">
        <v>371.71</v>
      </c>
    </row>
    <row r="2281" customFormat="false" ht="15" hidden="false" customHeight="false" outlineLevel="0" collapsed="false">
      <c r="A2281" s="4" t="n">
        <v>40833</v>
      </c>
      <c r="B2281" s="0" t="s">
        <v>233</v>
      </c>
      <c r="C2281" s="0" t="s">
        <v>234</v>
      </c>
      <c r="D2281" s="14" t="n">
        <v>1216.74</v>
      </c>
    </row>
    <row r="2282" customFormat="false" ht="15" hidden="false" customHeight="false" outlineLevel="0" collapsed="false">
      <c r="A2282" s="4" t="n">
        <v>40833</v>
      </c>
      <c r="B2282" s="0" t="s">
        <v>235</v>
      </c>
      <c r="C2282" s="0" t="s">
        <v>236</v>
      </c>
      <c r="D2282" s="14" t="n">
        <v>35.4</v>
      </c>
    </row>
    <row r="2283" customFormat="false" ht="15" hidden="false" customHeight="false" outlineLevel="0" collapsed="false">
      <c r="A2283" s="4" t="n">
        <v>40833</v>
      </c>
      <c r="B2283" s="0" t="s">
        <v>237</v>
      </c>
      <c r="C2283" s="0" t="s">
        <v>238</v>
      </c>
      <c r="D2283" s="14" t="n">
        <v>18.48</v>
      </c>
    </row>
    <row r="2284" customFormat="false" ht="15" hidden="false" customHeight="false" outlineLevel="0" collapsed="false">
      <c r="A2284" s="4" t="n">
        <v>40833</v>
      </c>
      <c r="B2284" s="0" t="s">
        <v>239</v>
      </c>
      <c r="C2284" s="0" t="s">
        <v>240</v>
      </c>
      <c r="D2284" s="14" t="n">
        <v>767.8</v>
      </c>
    </row>
    <row r="2285" customFormat="false" ht="15" hidden="false" customHeight="false" outlineLevel="0" collapsed="false">
      <c r="A2285" s="4" t="n">
        <v>40833</v>
      </c>
      <c r="B2285" s="0" t="s">
        <v>241</v>
      </c>
      <c r="C2285" s="0" t="s">
        <v>242</v>
      </c>
      <c r="D2285" s="14" t="n">
        <v>1004.34</v>
      </c>
    </row>
    <row r="2286" customFormat="false" ht="15" hidden="false" customHeight="false" outlineLevel="0" collapsed="false">
      <c r="A2286" s="4" t="n">
        <v>40833</v>
      </c>
      <c r="B2286" s="0" t="s">
        <v>243</v>
      </c>
      <c r="C2286" s="0" t="s">
        <v>244</v>
      </c>
      <c r="D2286" s="14" t="n">
        <v>458.05</v>
      </c>
    </row>
    <row r="2287" customFormat="false" ht="15" hidden="false" customHeight="false" outlineLevel="0" collapsed="false">
      <c r="A2287" s="4" t="n">
        <v>40833</v>
      </c>
      <c r="B2287" s="0" t="s">
        <v>245</v>
      </c>
      <c r="C2287" s="0" t="s">
        <v>246</v>
      </c>
      <c r="D2287" s="14" t="n">
        <v>303.39</v>
      </c>
    </row>
    <row r="2288" customFormat="false" ht="15" hidden="false" customHeight="false" outlineLevel="0" collapsed="false">
      <c r="A2288" s="4" t="n">
        <v>40833</v>
      </c>
      <c r="B2288" s="0" t="s">
        <v>247</v>
      </c>
      <c r="C2288" s="0" t="s">
        <v>248</v>
      </c>
      <c r="D2288" s="14" t="n">
        <v>474.83</v>
      </c>
    </row>
    <row r="2289" customFormat="false" ht="15" hidden="false" customHeight="false" outlineLevel="0" collapsed="false">
      <c r="A2289" s="4" t="n">
        <v>40833</v>
      </c>
      <c r="B2289" s="0" t="s">
        <v>249</v>
      </c>
      <c r="C2289" s="0" t="s">
        <v>250</v>
      </c>
      <c r="D2289" s="14" t="n">
        <v>100.55</v>
      </c>
    </row>
    <row r="2290" customFormat="false" ht="15" hidden="false" customHeight="false" outlineLevel="0" collapsed="false">
      <c r="A2290" s="4" t="n">
        <v>40833</v>
      </c>
      <c r="B2290" s="0" t="s">
        <v>251</v>
      </c>
      <c r="C2290" s="0" t="s">
        <v>252</v>
      </c>
      <c r="D2290" s="14" t="n">
        <v>25.61</v>
      </c>
    </row>
    <row r="2291" customFormat="false" ht="15" hidden="false" customHeight="false" outlineLevel="0" collapsed="false">
      <c r="A2291" s="4" t="n">
        <v>40833</v>
      </c>
      <c r="B2291" s="0" t="s">
        <v>253</v>
      </c>
      <c r="C2291" s="0" t="s">
        <v>254</v>
      </c>
      <c r="D2291" s="14" t="n">
        <v>685.8</v>
      </c>
    </row>
    <row r="2292" customFormat="false" ht="15" hidden="false" customHeight="false" outlineLevel="0" collapsed="false">
      <c r="A2292" s="4" t="n">
        <v>40833</v>
      </c>
      <c r="B2292" s="0" t="s">
        <v>255</v>
      </c>
      <c r="C2292" s="0" t="s">
        <v>256</v>
      </c>
      <c r="D2292" s="14" t="n">
        <v>144.5</v>
      </c>
    </row>
    <row r="2293" customFormat="false" ht="15" hidden="false" customHeight="false" outlineLevel="0" collapsed="false">
      <c r="A2293" s="4" t="n">
        <v>40833</v>
      </c>
      <c r="B2293" s="0" t="s">
        <v>257</v>
      </c>
      <c r="C2293" s="0" t="s">
        <v>258</v>
      </c>
      <c r="D2293" s="14" t="n">
        <v>80.79</v>
      </c>
    </row>
    <row r="2294" customFormat="false" ht="15" hidden="false" customHeight="false" outlineLevel="0" collapsed="false">
      <c r="A2294" s="4" t="n">
        <v>40833</v>
      </c>
      <c r="B2294" s="0" t="s">
        <v>259</v>
      </c>
      <c r="C2294" s="0" t="s">
        <v>260</v>
      </c>
      <c r="D2294" s="14" t="n">
        <v>202.05</v>
      </c>
    </row>
    <row r="2295" customFormat="false" ht="15" hidden="false" customHeight="false" outlineLevel="0" collapsed="false">
      <c r="A2295" s="4" t="n">
        <v>40833</v>
      </c>
      <c r="B2295" s="0" t="s">
        <v>261</v>
      </c>
      <c r="C2295" s="0" t="s">
        <v>262</v>
      </c>
      <c r="D2295" s="14" t="n">
        <v>395.4</v>
      </c>
    </row>
    <row r="2296" customFormat="false" ht="15" hidden="false" customHeight="false" outlineLevel="0" collapsed="false">
      <c r="A2296" s="4" t="n">
        <v>40833</v>
      </c>
      <c r="B2296" s="0" t="s">
        <v>263</v>
      </c>
      <c r="C2296" s="0" t="s">
        <v>264</v>
      </c>
      <c r="D2296" s="14" t="n">
        <v>399.65</v>
      </c>
    </row>
    <row r="2297" customFormat="false" ht="15" hidden="false" customHeight="false" outlineLevel="0" collapsed="false">
      <c r="A2297" s="4" t="n">
        <v>40833</v>
      </c>
      <c r="B2297" s="0" t="s">
        <v>265</v>
      </c>
      <c r="C2297" s="0" t="s">
        <v>266</v>
      </c>
      <c r="D2297" s="14" t="n">
        <v>210.8</v>
      </c>
    </row>
    <row r="2298" customFormat="false" ht="15" hidden="false" customHeight="false" outlineLevel="0" collapsed="false">
      <c r="A2298" s="4" t="n">
        <v>40833</v>
      </c>
      <c r="B2298" s="0" t="s">
        <v>267</v>
      </c>
      <c r="C2298" s="0" t="s">
        <v>268</v>
      </c>
      <c r="D2298" s="14" t="n">
        <v>193.8</v>
      </c>
    </row>
    <row r="2299" customFormat="false" ht="15" hidden="false" customHeight="false" outlineLevel="0" collapsed="false">
      <c r="A2299" s="4" t="n">
        <v>40833</v>
      </c>
      <c r="B2299" s="0" t="s">
        <v>269</v>
      </c>
      <c r="C2299" s="0" t="s">
        <v>270</v>
      </c>
      <c r="D2299" s="14" t="n">
        <v>941.93</v>
      </c>
    </row>
    <row r="2300" customFormat="false" ht="15" hidden="false" customHeight="false" outlineLevel="0" collapsed="false">
      <c r="A2300" s="4" t="n">
        <v>40833</v>
      </c>
      <c r="B2300" s="0" t="s">
        <v>271</v>
      </c>
      <c r="C2300" s="0" t="s">
        <v>272</v>
      </c>
      <c r="D2300" s="14" t="n">
        <v>76.59</v>
      </c>
    </row>
    <row r="2301" customFormat="false" ht="15" hidden="false" customHeight="false" outlineLevel="0" collapsed="false">
      <c r="A2301" s="4" t="n">
        <v>40833</v>
      </c>
      <c r="B2301" s="0" t="s">
        <v>273</v>
      </c>
      <c r="C2301" s="0" t="s">
        <v>274</v>
      </c>
      <c r="D2301" s="14" t="n">
        <v>50.86</v>
      </c>
    </row>
    <row r="2302" customFormat="false" ht="15" hidden="false" customHeight="false" outlineLevel="0" collapsed="false">
      <c r="A2302" s="4" t="n">
        <v>40833</v>
      </c>
      <c r="B2302" s="0" t="s">
        <v>275</v>
      </c>
      <c r="C2302" s="0" t="s">
        <v>276</v>
      </c>
      <c r="D2302" s="14" t="n">
        <v>45.9</v>
      </c>
    </row>
    <row r="2303" customFormat="false" ht="15" hidden="false" customHeight="false" outlineLevel="0" collapsed="false">
      <c r="A2303" s="4" t="n">
        <v>40833</v>
      </c>
      <c r="B2303" s="0" t="s">
        <v>279</v>
      </c>
      <c r="C2303" s="0" t="s">
        <v>280</v>
      </c>
      <c r="D2303" s="14" t="n">
        <v>64.9</v>
      </c>
    </row>
    <row r="2304" customFormat="false" ht="15" hidden="false" customHeight="false" outlineLevel="0" collapsed="false">
      <c r="A2304" s="4" t="n">
        <v>40833</v>
      </c>
      <c r="B2304" s="0" t="s">
        <v>281</v>
      </c>
      <c r="C2304" s="0" t="s">
        <v>282</v>
      </c>
      <c r="D2304" s="14" t="n">
        <v>656.15</v>
      </c>
    </row>
    <row r="2305" customFormat="false" ht="15" hidden="false" customHeight="false" outlineLevel="0" collapsed="false">
      <c r="A2305" s="4" t="n">
        <v>40833</v>
      </c>
      <c r="B2305" s="0" t="s">
        <v>283</v>
      </c>
      <c r="C2305" s="0" t="s">
        <v>284</v>
      </c>
      <c r="D2305" s="14" t="n">
        <v>1044.04</v>
      </c>
    </row>
    <row r="2306" customFormat="false" ht="15" hidden="false" customHeight="false" outlineLevel="0" collapsed="false">
      <c r="A2306" s="4" t="n">
        <v>40833</v>
      </c>
      <c r="B2306" s="0" t="s">
        <v>285</v>
      </c>
      <c r="C2306" s="0" t="s">
        <v>286</v>
      </c>
      <c r="D2306" s="14" t="n">
        <v>356.9</v>
      </c>
    </row>
    <row r="2307" customFormat="false" ht="15" hidden="false" customHeight="false" outlineLevel="0" collapsed="false">
      <c r="A2307" s="4" t="n">
        <v>40833</v>
      </c>
      <c r="B2307" s="0" t="s">
        <v>287</v>
      </c>
      <c r="C2307" s="0" t="s">
        <v>288</v>
      </c>
      <c r="D2307" s="14" t="n">
        <v>538.81</v>
      </c>
    </row>
    <row r="2308" customFormat="false" ht="15" hidden="false" customHeight="false" outlineLevel="0" collapsed="false">
      <c r="A2308" s="4" t="n">
        <v>40833</v>
      </c>
      <c r="B2308" s="0" t="s">
        <v>289</v>
      </c>
      <c r="C2308" s="0" t="s">
        <v>290</v>
      </c>
      <c r="D2308" s="14" t="n">
        <v>201.35</v>
      </c>
    </row>
    <row r="2309" customFormat="false" ht="15" hidden="false" customHeight="false" outlineLevel="0" collapsed="false">
      <c r="A2309" s="4" t="n">
        <v>40833</v>
      </c>
      <c r="B2309" s="0" t="s">
        <v>291</v>
      </c>
      <c r="C2309" s="0" t="s">
        <v>292</v>
      </c>
      <c r="D2309" s="14" t="n">
        <v>16.5</v>
      </c>
    </row>
    <row r="2310" customFormat="false" ht="15" hidden="false" customHeight="false" outlineLevel="0" collapsed="false">
      <c r="A2310" s="4" t="n">
        <v>40833</v>
      </c>
      <c r="B2310" s="0" t="s">
        <v>293</v>
      </c>
      <c r="C2310" s="0" t="s">
        <v>294</v>
      </c>
      <c r="D2310" s="14" t="n">
        <v>182.85</v>
      </c>
    </row>
    <row r="2311" customFormat="false" ht="15" hidden="false" customHeight="false" outlineLevel="0" collapsed="false">
      <c r="A2311" s="4" t="n">
        <v>40833</v>
      </c>
      <c r="B2311" s="0" t="s">
        <v>295</v>
      </c>
      <c r="C2311" s="0" t="s">
        <v>296</v>
      </c>
      <c r="D2311" s="14" t="n">
        <v>181.58</v>
      </c>
    </row>
    <row r="2312" customFormat="false" ht="15" hidden="false" customHeight="false" outlineLevel="0" collapsed="false">
      <c r="A2312" s="4" t="n">
        <v>40833</v>
      </c>
      <c r="B2312" s="0" t="s">
        <v>297</v>
      </c>
      <c r="C2312" s="0" t="s">
        <v>298</v>
      </c>
      <c r="D2312" s="14" t="n">
        <v>71.58</v>
      </c>
    </row>
    <row r="2313" customFormat="false" ht="15" hidden="false" customHeight="false" outlineLevel="0" collapsed="false">
      <c r="A2313" s="4" t="n">
        <v>40833</v>
      </c>
      <c r="B2313" s="0" t="s">
        <v>299</v>
      </c>
      <c r="C2313" s="0" t="s">
        <v>300</v>
      </c>
      <c r="D2313" s="14" t="n">
        <v>286.33</v>
      </c>
    </row>
    <row r="2314" customFormat="false" ht="15" hidden="false" customHeight="false" outlineLevel="0" collapsed="false">
      <c r="A2314" s="4" t="n">
        <v>40833</v>
      </c>
      <c r="B2314" s="0" t="s">
        <v>301</v>
      </c>
      <c r="C2314" s="0" t="s">
        <v>302</v>
      </c>
      <c r="D2314" s="14" t="n">
        <v>202.24</v>
      </c>
    </row>
    <row r="2315" customFormat="false" ht="15" hidden="false" customHeight="false" outlineLevel="0" collapsed="false">
      <c r="A2315" s="4" t="n">
        <v>40833</v>
      </c>
      <c r="B2315" s="0" t="s">
        <v>303</v>
      </c>
      <c r="C2315" s="0" t="s">
        <v>304</v>
      </c>
      <c r="D2315" s="14" t="n">
        <v>366.08</v>
      </c>
    </row>
    <row r="2316" customFormat="false" ht="15" hidden="false" customHeight="false" outlineLevel="0" collapsed="false">
      <c r="A2316" s="4" t="n">
        <v>40833</v>
      </c>
      <c r="B2316" s="0" t="s">
        <v>305</v>
      </c>
      <c r="C2316" s="0" t="s">
        <v>306</v>
      </c>
      <c r="D2316" s="14" t="n">
        <v>669.52</v>
      </c>
    </row>
    <row r="2317" customFormat="false" ht="15" hidden="false" customHeight="false" outlineLevel="0" collapsed="false">
      <c r="A2317" s="4" t="n">
        <v>40833</v>
      </c>
      <c r="B2317" s="0" t="s">
        <v>307</v>
      </c>
      <c r="C2317" s="0" t="s">
        <v>308</v>
      </c>
      <c r="D2317" s="14" t="n">
        <v>275.35</v>
      </c>
    </row>
    <row r="2318" customFormat="false" ht="15" hidden="false" customHeight="false" outlineLevel="0" collapsed="false">
      <c r="A2318" s="4" t="n">
        <v>40833</v>
      </c>
      <c r="B2318" s="0" t="s">
        <v>309</v>
      </c>
      <c r="C2318" s="0" t="s">
        <v>310</v>
      </c>
      <c r="D2318" s="14" t="n">
        <v>88.17</v>
      </c>
    </row>
    <row r="2319" customFormat="false" ht="15" hidden="false" customHeight="false" outlineLevel="0" collapsed="false">
      <c r="A2319" s="4" t="n">
        <v>40833</v>
      </c>
      <c r="B2319" s="0" t="s">
        <v>311</v>
      </c>
      <c r="C2319" s="0" t="s">
        <v>312</v>
      </c>
      <c r="D2319" s="14" t="n">
        <v>2842.56</v>
      </c>
    </row>
    <row r="2320" customFormat="false" ht="15" hidden="false" customHeight="false" outlineLevel="0" collapsed="false">
      <c r="A2320" s="4" t="n">
        <v>40833</v>
      </c>
      <c r="B2320" s="0" t="s">
        <v>313</v>
      </c>
      <c r="C2320" s="0" t="s">
        <v>314</v>
      </c>
      <c r="D2320" s="14" t="n">
        <v>429.15</v>
      </c>
    </row>
    <row r="2321" customFormat="false" ht="15" hidden="false" customHeight="false" outlineLevel="0" collapsed="false">
      <c r="A2321" s="4" t="n">
        <v>40833</v>
      </c>
      <c r="B2321" s="0" t="s">
        <v>315</v>
      </c>
      <c r="C2321" s="0" t="s">
        <v>316</v>
      </c>
      <c r="D2321" s="14" t="n">
        <v>561.4</v>
      </c>
    </row>
    <row r="2322" customFormat="false" ht="15" hidden="false" customHeight="false" outlineLevel="0" collapsed="false">
      <c r="A2322" s="4" t="n">
        <v>40833</v>
      </c>
      <c r="B2322" s="0" t="s">
        <v>317</v>
      </c>
      <c r="C2322" s="0" t="s">
        <v>318</v>
      </c>
      <c r="D2322" s="14" t="n">
        <v>261.19</v>
      </c>
    </row>
    <row r="2323" customFormat="false" ht="15" hidden="false" customHeight="false" outlineLevel="0" collapsed="false">
      <c r="A2323" s="4" t="n">
        <v>40833</v>
      </c>
      <c r="B2323" s="0" t="s">
        <v>319</v>
      </c>
      <c r="C2323" s="0" t="s">
        <v>320</v>
      </c>
      <c r="D2323" s="14" t="n">
        <v>491.03</v>
      </c>
    </row>
    <row r="2324" customFormat="false" ht="15" hidden="false" customHeight="false" outlineLevel="0" collapsed="false">
      <c r="A2324" s="4" t="n">
        <v>40833</v>
      </c>
      <c r="B2324" s="0" t="s">
        <v>321</v>
      </c>
      <c r="C2324" s="0" t="s">
        <v>322</v>
      </c>
      <c r="D2324" s="14" t="n">
        <v>250.2</v>
      </c>
    </row>
    <row r="2325" customFormat="false" ht="15" hidden="false" customHeight="false" outlineLevel="0" collapsed="false">
      <c r="A2325" s="4" t="n">
        <v>40833</v>
      </c>
      <c r="B2325" s="0" t="s">
        <v>323</v>
      </c>
      <c r="C2325" s="0" t="s">
        <v>324</v>
      </c>
      <c r="D2325" s="14" t="n">
        <v>807.86</v>
      </c>
    </row>
    <row r="2326" customFormat="false" ht="15" hidden="false" customHeight="false" outlineLevel="0" collapsed="false">
      <c r="A2326" s="4" t="n">
        <v>40833</v>
      </c>
      <c r="B2326" s="0" t="s">
        <v>325</v>
      </c>
      <c r="C2326" s="0" t="s">
        <v>326</v>
      </c>
      <c r="D2326" s="14" t="n">
        <v>123.34</v>
      </c>
    </row>
    <row r="2327" customFormat="false" ht="15" hidden="false" customHeight="false" outlineLevel="0" collapsed="false">
      <c r="A2327" s="4" t="n">
        <v>40833</v>
      </c>
      <c r="B2327" s="0" t="s">
        <v>327</v>
      </c>
      <c r="C2327" s="0" t="s">
        <v>328</v>
      </c>
      <c r="D2327" s="14" t="n">
        <v>41.17</v>
      </c>
    </row>
    <row r="2328" customFormat="false" ht="15" hidden="false" customHeight="false" outlineLevel="0" collapsed="false">
      <c r="A2328" s="4" t="n">
        <v>40833</v>
      </c>
      <c r="B2328" s="0" t="s">
        <v>329</v>
      </c>
      <c r="C2328" s="0" t="s">
        <v>330</v>
      </c>
      <c r="D2328" s="14" t="n">
        <v>224.98</v>
      </c>
    </row>
    <row r="2329" customFormat="false" ht="15" hidden="false" customHeight="false" outlineLevel="0" collapsed="false">
      <c r="A2329" s="4" t="n">
        <v>40833</v>
      </c>
      <c r="B2329" s="0" t="s">
        <v>331</v>
      </c>
      <c r="C2329" s="0" t="s">
        <v>332</v>
      </c>
      <c r="D2329" s="14" t="n">
        <v>468.14</v>
      </c>
    </row>
    <row r="2330" customFormat="false" ht="15" hidden="false" customHeight="false" outlineLevel="0" collapsed="false">
      <c r="A2330" s="4" t="n">
        <v>40833</v>
      </c>
      <c r="B2330" s="0" t="s">
        <v>333</v>
      </c>
      <c r="C2330" s="0" t="s">
        <v>334</v>
      </c>
      <c r="D2330" s="14" t="n">
        <v>227.7</v>
      </c>
    </row>
    <row r="2331" customFormat="false" ht="15" hidden="false" customHeight="false" outlineLevel="0" collapsed="false">
      <c r="A2331" s="4" t="n">
        <v>40833</v>
      </c>
      <c r="B2331" s="0" t="s">
        <v>335</v>
      </c>
      <c r="C2331" s="0" t="s">
        <v>336</v>
      </c>
      <c r="D2331" s="14" t="n">
        <v>2.5</v>
      </c>
    </row>
    <row r="2332" customFormat="false" ht="15" hidden="false" customHeight="false" outlineLevel="0" collapsed="false">
      <c r="A2332" s="4" t="n">
        <v>40833</v>
      </c>
      <c r="B2332" s="0" t="s">
        <v>337</v>
      </c>
      <c r="C2332" s="0" t="s">
        <v>338</v>
      </c>
      <c r="D2332" s="14" t="n">
        <v>316.43</v>
      </c>
    </row>
    <row r="2333" customFormat="false" ht="15" hidden="false" customHeight="false" outlineLevel="0" collapsed="false">
      <c r="A2333" s="4" t="n">
        <v>40833</v>
      </c>
      <c r="B2333" s="0" t="s">
        <v>339</v>
      </c>
      <c r="C2333" s="0" t="s">
        <v>340</v>
      </c>
      <c r="D2333" s="14" t="n">
        <v>56.25</v>
      </c>
    </row>
    <row r="2334" customFormat="false" ht="15" hidden="false" customHeight="false" outlineLevel="0" collapsed="false">
      <c r="A2334" s="4" t="n">
        <v>40833</v>
      </c>
      <c r="B2334" s="0" t="s">
        <v>343</v>
      </c>
      <c r="C2334" s="0" t="s">
        <v>344</v>
      </c>
      <c r="D2334" s="14" t="n">
        <v>217.48</v>
      </c>
    </row>
    <row r="2335" customFormat="false" ht="15" hidden="false" customHeight="false" outlineLevel="0" collapsed="false">
      <c r="A2335" s="4" t="n">
        <v>40833</v>
      </c>
      <c r="B2335" s="0" t="s">
        <v>345</v>
      </c>
      <c r="C2335" s="0" t="s">
        <v>346</v>
      </c>
      <c r="D2335" s="14" t="n">
        <v>414.82</v>
      </c>
    </row>
    <row r="2336" customFormat="false" ht="15" hidden="false" customHeight="false" outlineLevel="0" collapsed="false">
      <c r="A2336" s="4" t="n">
        <v>40833</v>
      </c>
      <c r="B2336" s="0" t="s">
        <v>347</v>
      </c>
      <c r="C2336" s="0" t="s">
        <v>348</v>
      </c>
      <c r="D2336" s="14" t="n">
        <v>1565.58</v>
      </c>
    </row>
    <row r="2337" customFormat="false" ht="15" hidden="false" customHeight="false" outlineLevel="0" collapsed="false">
      <c r="A2337" s="4" t="n">
        <v>40833</v>
      </c>
      <c r="B2337" s="0" t="s">
        <v>349</v>
      </c>
      <c r="C2337" s="0" t="s">
        <v>350</v>
      </c>
      <c r="D2337" s="14" t="n">
        <v>319.8</v>
      </c>
    </row>
    <row r="2338" customFormat="false" ht="15" hidden="false" customHeight="false" outlineLevel="0" collapsed="false">
      <c r="A2338" s="4" t="n">
        <v>40833</v>
      </c>
      <c r="B2338" s="0" t="s">
        <v>351</v>
      </c>
      <c r="C2338" s="0" t="s">
        <v>352</v>
      </c>
      <c r="D2338" s="14" t="n">
        <v>220.38</v>
      </c>
    </row>
    <row r="2339" customFormat="false" ht="15" hidden="false" customHeight="false" outlineLevel="0" collapsed="false">
      <c r="A2339" s="4" t="n">
        <v>40833</v>
      </c>
      <c r="B2339" s="0" t="s">
        <v>353</v>
      </c>
      <c r="C2339" s="0" t="s">
        <v>354</v>
      </c>
      <c r="D2339" s="14" t="n">
        <v>354.45</v>
      </c>
    </row>
    <row r="2340" customFormat="false" ht="15" hidden="false" customHeight="false" outlineLevel="0" collapsed="false">
      <c r="A2340" s="4" t="n">
        <v>40833</v>
      </c>
      <c r="B2340" s="0" t="s">
        <v>355</v>
      </c>
      <c r="C2340" s="0" t="s">
        <v>356</v>
      </c>
      <c r="D2340" s="14" t="n">
        <v>251.13</v>
      </c>
    </row>
    <row r="2341" customFormat="false" ht="15" hidden="false" customHeight="false" outlineLevel="0" collapsed="false">
      <c r="A2341" s="4" t="n">
        <v>40833</v>
      </c>
      <c r="B2341" s="0" t="s">
        <v>357</v>
      </c>
      <c r="C2341" s="0" t="s">
        <v>358</v>
      </c>
      <c r="D2341" s="14" t="n">
        <v>313.33</v>
      </c>
    </row>
    <row r="2342" customFormat="false" ht="15" hidden="false" customHeight="false" outlineLevel="0" collapsed="false">
      <c r="A2342" s="4" t="n">
        <v>40833</v>
      </c>
      <c r="B2342" s="0" t="s">
        <v>359</v>
      </c>
      <c r="C2342" s="0" t="s">
        <v>360</v>
      </c>
      <c r="D2342" s="14" t="n">
        <v>119.5</v>
      </c>
    </row>
    <row r="2343" customFormat="false" ht="15" hidden="false" customHeight="false" outlineLevel="0" collapsed="false">
      <c r="A2343" s="4" t="n">
        <v>40833</v>
      </c>
      <c r="B2343" s="0" t="s">
        <v>361</v>
      </c>
      <c r="C2343" s="0" t="s">
        <v>362</v>
      </c>
      <c r="D2343" s="14" t="n">
        <v>656.79</v>
      </c>
    </row>
    <row r="2344" customFormat="false" ht="15" hidden="false" customHeight="false" outlineLevel="0" collapsed="false">
      <c r="A2344" s="4" t="n">
        <v>40833</v>
      </c>
      <c r="B2344" s="0" t="s">
        <v>363</v>
      </c>
      <c r="C2344" s="0" t="s">
        <v>364</v>
      </c>
      <c r="D2344" s="14" t="n">
        <v>487.9</v>
      </c>
    </row>
    <row r="2345" customFormat="false" ht="15" hidden="false" customHeight="false" outlineLevel="0" collapsed="false">
      <c r="A2345" s="4" t="n">
        <v>40833</v>
      </c>
      <c r="B2345" s="0" t="s">
        <v>365</v>
      </c>
      <c r="C2345" s="0" t="s">
        <v>366</v>
      </c>
      <c r="D2345" s="14" t="n">
        <v>187</v>
      </c>
    </row>
    <row r="2346" customFormat="false" ht="15" hidden="false" customHeight="false" outlineLevel="0" collapsed="false">
      <c r="A2346" s="4" t="n">
        <v>40833</v>
      </c>
      <c r="B2346" s="0" t="s">
        <v>367</v>
      </c>
      <c r="C2346" s="0" t="s">
        <v>368</v>
      </c>
      <c r="D2346" s="14" t="n">
        <v>458.73</v>
      </c>
    </row>
    <row r="2347" customFormat="false" ht="15" hidden="false" customHeight="false" outlineLevel="0" collapsed="false">
      <c r="A2347" s="4" t="n">
        <v>40833</v>
      </c>
      <c r="B2347" s="0" t="s">
        <v>369</v>
      </c>
      <c r="C2347" s="0" t="s">
        <v>370</v>
      </c>
      <c r="D2347" s="14" t="n">
        <v>533.55</v>
      </c>
    </row>
    <row r="2348" customFormat="false" ht="15" hidden="false" customHeight="false" outlineLevel="0" collapsed="false">
      <c r="A2348" s="4" t="n">
        <v>40833</v>
      </c>
      <c r="B2348" s="0" t="s">
        <v>371</v>
      </c>
      <c r="C2348" s="0" t="s">
        <v>372</v>
      </c>
      <c r="D2348" s="14" t="n">
        <v>275.1</v>
      </c>
    </row>
    <row r="2349" customFormat="false" ht="15" hidden="false" customHeight="false" outlineLevel="0" collapsed="false">
      <c r="A2349" s="4" t="n">
        <v>40833</v>
      </c>
      <c r="B2349" s="0" t="s">
        <v>373</v>
      </c>
      <c r="C2349" s="0" t="s">
        <v>374</v>
      </c>
      <c r="D2349" s="14" t="n">
        <v>450.9</v>
      </c>
    </row>
    <row r="2350" customFormat="false" ht="15" hidden="false" customHeight="false" outlineLevel="0" collapsed="false">
      <c r="A2350" s="4" t="n">
        <v>40833</v>
      </c>
      <c r="B2350" s="0" t="s">
        <v>375</v>
      </c>
      <c r="C2350" s="0" t="s">
        <v>376</v>
      </c>
      <c r="D2350" s="14" t="n">
        <v>162.69</v>
      </c>
    </row>
    <row r="2351" customFormat="false" ht="15" hidden="false" customHeight="false" outlineLevel="0" collapsed="false">
      <c r="A2351" s="4" t="n">
        <v>40833</v>
      </c>
      <c r="B2351" s="0" t="s">
        <v>377</v>
      </c>
      <c r="C2351" s="0" t="s">
        <v>378</v>
      </c>
      <c r="D2351" s="14" t="n">
        <v>47.97</v>
      </c>
    </row>
    <row r="2352" customFormat="false" ht="15" hidden="false" customHeight="false" outlineLevel="0" collapsed="false">
      <c r="A2352" s="4" t="n">
        <v>40833</v>
      </c>
      <c r="B2352" s="0" t="s">
        <v>379</v>
      </c>
      <c r="C2352" s="0" t="s">
        <v>380</v>
      </c>
      <c r="D2352" s="14" t="n">
        <v>360.93</v>
      </c>
    </row>
    <row r="2353" customFormat="false" ht="15" hidden="false" customHeight="false" outlineLevel="0" collapsed="false">
      <c r="A2353" s="4" t="n">
        <v>40833</v>
      </c>
      <c r="B2353" s="0" t="s">
        <v>381</v>
      </c>
      <c r="C2353" s="0" t="s">
        <v>382</v>
      </c>
      <c r="D2353" s="14" t="n">
        <v>150.54</v>
      </c>
    </row>
    <row r="2354" customFormat="false" ht="15" hidden="false" customHeight="false" outlineLevel="0" collapsed="false">
      <c r="A2354" s="4" t="n">
        <v>40833</v>
      </c>
      <c r="B2354" s="0" t="s">
        <v>383</v>
      </c>
      <c r="C2354" s="0" t="s">
        <v>384</v>
      </c>
      <c r="D2354" s="14" t="n">
        <v>33</v>
      </c>
    </row>
    <row r="2355" customFormat="false" ht="15" hidden="false" customHeight="false" outlineLevel="0" collapsed="false">
      <c r="A2355" s="4" t="n">
        <v>40833</v>
      </c>
      <c r="B2355" s="0" t="s">
        <v>385</v>
      </c>
      <c r="C2355" s="0" t="s">
        <v>386</v>
      </c>
      <c r="D2355" s="14" t="n">
        <v>252.18</v>
      </c>
    </row>
    <row r="2356" customFormat="false" ht="15" hidden="false" customHeight="false" outlineLevel="0" collapsed="false">
      <c r="A2356" s="4" t="n">
        <v>40833</v>
      </c>
      <c r="B2356" s="0" t="s">
        <v>389</v>
      </c>
      <c r="C2356" s="0" t="s">
        <v>390</v>
      </c>
      <c r="D2356" s="14" t="n">
        <v>8.25</v>
      </c>
    </row>
    <row r="2357" customFormat="false" ht="15" hidden="false" customHeight="false" outlineLevel="0" collapsed="false">
      <c r="A2357" s="4" t="n">
        <v>40833</v>
      </c>
      <c r="B2357" s="0" t="s">
        <v>391</v>
      </c>
      <c r="C2357" s="0" t="s">
        <v>392</v>
      </c>
      <c r="D2357" s="14" t="n">
        <v>201.77</v>
      </c>
    </row>
    <row r="2358" customFormat="false" ht="15" hidden="false" customHeight="false" outlineLevel="0" collapsed="false">
      <c r="A2358" s="4" t="n">
        <v>40833</v>
      </c>
      <c r="B2358" s="0" t="s">
        <v>393</v>
      </c>
      <c r="C2358" s="0" t="s">
        <v>394</v>
      </c>
      <c r="D2358" s="14" t="n">
        <v>169.09</v>
      </c>
    </row>
    <row r="2359" customFormat="false" ht="15" hidden="false" customHeight="false" outlineLevel="0" collapsed="false">
      <c r="A2359" s="4" t="n">
        <v>40833</v>
      </c>
      <c r="B2359" s="0" t="s">
        <v>395</v>
      </c>
      <c r="C2359" s="0" t="s">
        <v>396</v>
      </c>
      <c r="D2359" s="14" t="n">
        <v>15.79</v>
      </c>
    </row>
    <row r="2360" customFormat="false" ht="15" hidden="false" customHeight="false" outlineLevel="0" collapsed="false">
      <c r="A2360" s="4" t="n">
        <v>40833</v>
      </c>
      <c r="B2360" s="0" t="s">
        <v>397</v>
      </c>
      <c r="C2360" s="0" t="s">
        <v>398</v>
      </c>
      <c r="D2360" s="14" t="n">
        <v>146.74</v>
      </c>
    </row>
    <row r="2361" customFormat="false" ht="15" hidden="false" customHeight="false" outlineLevel="0" collapsed="false">
      <c r="A2361" s="4" t="n">
        <v>40833</v>
      </c>
      <c r="B2361" s="0" t="s">
        <v>399</v>
      </c>
      <c r="C2361" s="0" t="s">
        <v>400</v>
      </c>
      <c r="D2361" s="14" t="n">
        <v>193.38</v>
      </c>
    </row>
    <row r="2362" customFormat="false" ht="15" hidden="false" customHeight="false" outlineLevel="0" collapsed="false">
      <c r="A2362" s="4" t="n">
        <v>40833</v>
      </c>
      <c r="B2362" s="0" t="s">
        <v>401</v>
      </c>
      <c r="C2362" s="0" t="s">
        <v>402</v>
      </c>
      <c r="D2362" s="14" t="n">
        <v>257.97</v>
      </c>
    </row>
    <row r="2363" customFormat="false" ht="15" hidden="false" customHeight="false" outlineLevel="0" collapsed="false">
      <c r="A2363" s="4" t="n">
        <v>40833</v>
      </c>
      <c r="B2363" s="0" t="s">
        <v>403</v>
      </c>
      <c r="C2363" s="0" t="s">
        <v>404</v>
      </c>
      <c r="D2363" s="14" t="n">
        <v>704.05</v>
      </c>
    </row>
    <row r="2364" customFormat="false" ht="15" hidden="false" customHeight="false" outlineLevel="0" collapsed="false">
      <c r="A2364" s="4" t="n">
        <v>40833</v>
      </c>
      <c r="B2364" s="0" t="s">
        <v>405</v>
      </c>
      <c r="C2364" s="0" t="s">
        <v>406</v>
      </c>
      <c r="D2364" s="14" t="n">
        <v>935.05</v>
      </c>
    </row>
    <row r="2365" customFormat="false" ht="15" hidden="false" customHeight="false" outlineLevel="0" collapsed="false">
      <c r="A2365" s="4" t="n">
        <v>40833</v>
      </c>
      <c r="B2365" s="0" t="s">
        <v>407</v>
      </c>
      <c r="C2365" s="0" t="s">
        <v>408</v>
      </c>
      <c r="D2365" s="14" t="n">
        <v>86.9</v>
      </c>
    </row>
    <row r="2366" customFormat="false" ht="15" hidden="false" customHeight="false" outlineLevel="0" collapsed="false">
      <c r="A2366" s="4" t="n">
        <v>40833</v>
      </c>
      <c r="B2366" s="0" t="s">
        <v>409</v>
      </c>
      <c r="C2366" s="0" t="s">
        <v>410</v>
      </c>
      <c r="D2366" s="14" t="n">
        <v>139.7</v>
      </c>
    </row>
    <row r="2367" customFormat="false" ht="15" hidden="false" customHeight="false" outlineLevel="0" collapsed="false">
      <c r="A2367" s="4" t="n">
        <v>40833</v>
      </c>
      <c r="B2367" s="0" t="s">
        <v>411</v>
      </c>
      <c r="C2367" s="0" t="s">
        <v>412</v>
      </c>
      <c r="D2367" s="14" t="n">
        <v>391.35</v>
      </c>
    </row>
    <row r="2368" customFormat="false" ht="15" hidden="false" customHeight="false" outlineLevel="0" collapsed="false">
      <c r="A2368" s="4" t="n">
        <v>40833</v>
      </c>
      <c r="B2368" s="0" t="s">
        <v>413</v>
      </c>
      <c r="C2368" s="0" t="s">
        <v>414</v>
      </c>
      <c r="D2368" s="14" t="n">
        <v>340.94</v>
      </c>
    </row>
    <row r="2369" customFormat="false" ht="15" hidden="false" customHeight="false" outlineLevel="0" collapsed="false">
      <c r="A2369" s="4" t="n">
        <v>40833</v>
      </c>
      <c r="B2369" s="0" t="s">
        <v>415</v>
      </c>
      <c r="C2369" s="0" t="s">
        <v>416</v>
      </c>
      <c r="D2369" s="14" t="n">
        <v>255.55</v>
      </c>
    </row>
    <row r="2370" customFormat="false" ht="15" hidden="false" customHeight="false" outlineLevel="0" collapsed="false">
      <c r="A2370" s="4" t="n">
        <v>40833</v>
      </c>
      <c r="B2370" s="0" t="s">
        <v>417</v>
      </c>
      <c r="C2370" s="0" t="s">
        <v>418</v>
      </c>
      <c r="D2370" s="14" t="n">
        <v>150</v>
      </c>
    </row>
    <row r="2371" customFormat="false" ht="15" hidden="false" customHeight="false" outlineLevel="0" collapsed="false">
      <c r="A2371" s="4" t="n">
        <v>40833</v>
      </c>
      <c r="B2371" s="0" t="s">
        <v>419</v>
      </c>
      <c r="C2371" s="0" t="s">
        <v>420</v>
      </c>
      <c r="D2371" s="14" t="n">
        <v>618.52</v>
      </c>
    </row>
    <row r="2372" customFormat="false" ht="15" hidden="false" customHeight="false" outlineLevel="0" collapsed="false">
      <c r="A2372" s="4" t="n">
        <v>40833</v>
      </c>
      <c r="B2372" s="0" t="s">
        <v>421</v>
      </c>
      <c r="C2372" s="0" t="s">
        <v>422</v>
      </c>
      <c r="D2372" s="14" t="n">
        <v>37.73</v>
      </c>
    </row>
    <row r="2373" customFormat="false" ht="15" hidden="false" customHeight="false" outlineLevel="0" collapsed="false">
      <c r="A2373" s="4" t="n">
        <v>40833</v>
      </c>
      <c r="B2373" s="0" t="s">
        <v>423</v>
      </c>
      <c r="C2373" s="0" t="s">
        <v>424</v>
      </c>
      <c r="D2373" s="14" t="n">
        <v>176.21</v>
      </c>
    </row>
    <row r="2374" customFormat="false" ht="15" hidden="false" customHeight="false" outlineLevel="0" collapsed="false">
      <c r="A2374" s="4" t="n">
        <v>40833</v>
      </c>
      <c r="B2374" s="0" t="s">
        <v>425</v>
      </c>
      <c r="C2374" s="0" t="s">
        <v>426</v>
      </c>
      <c r="D2374" s="14" t="n">
        <v>127.5</v>
      </c>
    </row>
    <row r="2375" customFormat="false" ht="15" hidden="false" customHeight="false" outlineLevel="0" collapsed="false">
      <c r="A2375" s="4" t="n">
        <v>40833</v>
      </c>
      <c r="B2375" s="0" t="s">
        <v>427</v>
      </c>
      <c r="C2375" s="0" t="s">
        <v>428</v>
      </c>
      <c r="D2375" s="14" t="n">
        <v>524.2</v>
      </c>
    </row>
    <row r="2376" customFormat="false" ht="15" hidden="false" customHeight="false" outlineLevel="0" collapsed="false">
      <c r="A2376" s="4" t="n">
        <v>40833</v>
      </c>
      <c r="B2376" s="0" t="s">
        <v>431</v>
      </c>
      <c r="C2376" s="0" t="s">
        <v>432</v>
      </c>
      <c r="D2376" s="14" t="n">
        <v>88.5</v>
      </c>
    </row>
    <row r="2377" customFormat="false" ht="15" hidden="false" customHeight="false" outlineLevel="0" collapsed="false">
      <c r="A2377" s="4" t="n">
        <v>40833</v>
      </c>
      <c r="B2377" s="0" t="s">
        <v>433</v>
      </c>
      <c r="C2377" s="0" t="s">
        <v>434</v>
      </c>
      <c r="D2377" s="14" t="n">
        <v>59.7</v>
      </c>
    </row>
    <row r="2378" customFormat="false" ht="15" hidden="false" customHeight="false" outlineLevel="0" collapsed="false">
      <c r="A2378" s="4" t="n">
        <v>40833</v>
      </c>
      <c r="B2378" s="0" t="s">
        <v>435</v>
      </c>
      <c r="C2378" s="0" t="s">
        <v>436</v>
      </c>
      <c r="D2378" s="14" t="n">
        <v>109.45</v>
      </c>
    </row>
    <row r="2379" customFormat="false" ht="15" hidden="false" customHeight="false" outlineLevel="0" collapsed="false">
      <c r="A2379" s="4" t="n">
        <v>40833</v>
      </c>
      <c r="B2379" s="0" t="s">
        <v>437</v>
      </c>
      <c r="C2379" s="0" t="s">
        <v>438</v>
      </c>
      <c r="D2379" s="14" t="n">
        <v>129.35</v>
      </c>
    </row>
    <row r="2380" customFormat="false" ht="15" hidden="false" customHeight="false" outlineLevel="0" collapsed="false">
      <c r="A2380" s="4" t="n">
        <v>40833</v>
      </c>
      <c r="B2380" s="0" t="s">
        <v>439</v>
      </c>
      <c r="C2380" s="0" t="s">
        <v>440</v>
      </c>
      <c r="D2380" s="14" t="n">
        <v>238.78</v>
      </c>
    </row>
    <row r="2381" customFormat="false" ht="15" hidden="false" customHeight="false" outlineLevel="0" collapsed="false">
      <c r="A2381" s="4" t="n">
        <v>40833</v>
      </c>
      <c r="B2381" s="0" t="s">
        <v>441</v>
      </c>
      <c r="C2381" s="0" t="s">
        <v>442</v>
      </c>
      <c r="D2381" s="14" t="n">
        <v>227.99</v>
      </c>
    </row>
    <row r="2382" customFormat="false" ht="15" hidden="false" customHeight="false" outlineLevel="0" collapsed="false">
      <c r="A2382" s="4" t="n">
        <v>40833</v>
      </c>
      <c r="B2382" s="0" t="s">
        <v>443</v>
      </c>
      <c r="C2382" s="0" t="s">
        <v>444</v>
      </c>
      <c r="D2382" s="14" t="n">
        <v>386.81</v>
      </c>
    </row>
    <row r="2383" customFormat="false" ht="15" hidden="false" customHeight="false" outlineLevel="0" collapsed="false">
      <c r="A2383" s="4" t="n">
        <v>40833</v>
      </c>
      <c r="B2383" s="0" t="s">
        <v>445</v>
      </c>
      <c r="C2383" s="0" t="s">
        <v>446</v>
      </c>
      <c r="D2383" s="14" t="n">
        <v>50.93</v>
      </c>
    </row>
    <row r="2384" customFormat="false" ht="15" hidden="false" customHeight="false" outlineLevel="0" collapsed="false">
      <c r="A2384" s="4" t="n">
        <v>40833</v>
      </c>
      <c r="B2384" s="0" t="s">
        <v>449</v>
      </c>
      <c r="C2384" s="0" t="s">
        <v>450</v>
      </c>
      <c r="D2384" s="14" t="n">
        <v>603.25</v>
      </c>
    </row>
    <row r="2385" customFormat="false" ht="15" hidden="false" customHeight="false" outlineLevel="0" collapsed="false">
      <c r="A2385" s="4" t="n">
        <v>40833</v>
      </c>
      <c r="B2385" s="0" t="s">
        <v>451</v>
      </c>
      <c r="C2385" s="0" t="s">
        <v>452</v>
      </c>
      <c r="D2385" s="14" t="n">
        <v>118.87</v>
      </c>
    </row>
    <row r="2386" customFormat="false" ht="15" hidden="false" customHeight="false" outlineLevel="0" collapsed="false">
      <c r="A2386" s="4" t="n">
        <v>40833</v>
      </c>
      <c r="B2386" s="0" t="s">
        <v>453</v>
      </c>
      <c r="C2386" s="0" t="s">
        <v>454</v>
      </c>
      <c r="D2386" s="14" t="n">
        <v>133.05</v>
      </c>
    </row>
    <row r="2387" customFormat="false" ht="15" hidden="false" customHeight="false" outlineLevel="0" collapsed="false">
      <c r="A2387" s="4" t="n">
        <v>40833</v>
      </c>
      <c r="B2387" s="0" t="s">
        <v>455</v>
      </c>
      <c r="C2387" s="0" t="s">
        <v>456</v>
      </c>
      <c r="D2387" s="14" t="n">
        <v>187.4</v>
      </c>
    </row>
    <row r="2388" customFormat="false" ht="15" hidden="false" customHeight="false" outlineLevel="0" collapsed="false">
      <c r="A2388" s="4" t="n">
        <v>40833</v>
      </c>
      <c r="B2388" s="0" t="s">
        <v>457</v>
      </c>
      <c r="C2388" s="0" t="s">
        <v>458</v>
      </c>
      <c r="D2388" s="14" t="n">
        <v>230.25</v>
      </c>
    </row>
    <row r="2389" customFormat="false" ht="15" hidden="false" customHeight="false" outlineLevel="0" collapsed="false">
      <c r="A2389" s="4" t="n">
        <v>40833</v>
      </c>
      <c r="B2389" s="0" t="s">
        <v>459</v>
      </c>
      <c r="C2389" s="0" t="s">
        <v>460</v>
      </c>
      <c r="D2389" s="14" t="n">
        <v>806.7</v>
      </c>
    </row>
    <row r="2390" customFormat="false" ht="15" hidden="false" customHeight="false" outlineLevel="0" collapsed="false">
      <c r="A2390" s="4" t="n">
        <v>40833</v>
      </c>
      <c r="B2390" s="0" t="s">
        <v>461</v>
      </c>
      <c r="C2390" s="0" t="s">
        <v>462</v>
      </c>
      <c r="D2390" s="14" t="n">
        <v>639.6</v>
      </c>
    </row>
    <row r="2391" customFormat="false" ht="15" hidden="false" customHeight="false" outlineLevel="0" collapsed="false">
      <c r="A2391" s="4" t="n">
        <v>40833</v>
      </c>
      <c r="B2391" s="0" t="s">
        <v>463</v>
      </c>
      <c r="C2391" s="0" t="s">
        <v>464</v>
      </c>
      <c r="D2391" s="14" t="n">
        <v>515.7</v>
      </c>
    </row>
    <row r="2392" customFormat="false" ht="15" hidden="false" customHeight="false" outlineLevel="0" collapsed="false">
      <c r="A2392" s="4" t="n">
        <v>40833</v>
      </c>
      <c r="B2392" s="0" t="s">
        <v>465</v>
      </c>
      <c r="C2392" s="0" t="s">
        <v>466</v>
      </c>
      <c r="D2392" s="14" t="n">
        <v>340.67</v>
      </c>
    </row>
    <row r="2393" customFormat="false" ht="15" hidden="false" customHeight="false" outlineLevel="0" collapsed="false">
      <c r="A2393" s="4" t="n">
        <v>40833</v>
      </c>
      <c r="B2393" s="0" t="s">
        <v>467</v>
      </c>
      <c r="C2393" s="0" t="s">
        <v>468</v>
      </c>
      <c r="D2393" s="14" t="n">
        <v>413.67</v>
      </c>
    </row>
    <row r="2394" customFormat="false" ht="15" hidden="false" customHeight="false" outlineLevel="0" collapsed="false">
      <c r="A2394" s="4" t="n">
        <v>40833</v>
      </c>
      <c r="B2394" s="0" t="s">
        <v>469</v>
      </c>
      <c r="C2394" s="0" t="s">
        <v>470</v>
      </c>
      <c r="D2394" s="14" t="n">
        <v>935.26</v>
      </c>
    </row>
    <row r="2395" customFormat="false" ht="15" hidden="false" customHeight="false" outlineLevel="0" collapsed="false">
      <c r="A2395" s="4" t="n">
        <v>40833</v>
      </c>
      <c r="B2395" s="0" t="s">
        <v>471</v>
      </c>
      <c r="C2395" s="0" t="s">
        <v>472</v>
      </c>
      <c r="D2395" s="14" t="n">
        <v>212.29</v>
      </c>
    </row>
    <row r="2396" customFormat="false" ht="15" hidden="false" customHeight="false" outlineLevel="0" collapsed="false">
      <c r="A2396" s="4" t="n">
        <v>40833</v>
      </c>
      <c r="B2396" s="0" t="s">
        <v>473</v>
      </c>
      <c r="C2396" s="0" t="s">
        <v>474</v>
      </c>
      <c r="D2396" s="14" t="n">
        <v>534.76</v>
      </c>
    </row>
    <row r="2397" customFormat="false" ht="15" hidden="false" customHeight="false" outlineLevel="0" collapsed="false">
      <c r="A2397" s="4" t="n">
        <v>40833</v>
      </c>
      <c r="B2397" s="0" t="s">
        <v>475</v>
      </c>
      <c r="C2397" s="0" t="s">
        <v>476</v>
      </c>
      <c r="D2397" s="14" t="n">
        <v>896.84</v>
      </c>
    </row>
    <row r="2398" customFormat="false" ht="15" hidden="false" customHeight="false" outlineLevel="0" collapsed="false">
      <c r="A2398" s="4" t="n">
        <v>40833</v>
      </c>
      <c r="B2398" s="0" t="s">
        <v>477</v>
      </c>
      <c r="C2398" s="0" t="s">
        <v>478</v>
      </c>
      <c r="D2398" s="14" t="n">
        <v>1029.22</v>
      </c>
    </row>
    <row r="2399" customFormat="false" ht="15" hidden="false" customHeight="false" outlineLevel="0" collapsed="false">
      <c r="A2399" s="4" t="n">
        <v>40833</v>
      </c>
      <c r="B2399" s="0" t="s">
        <v>479</v>
      </c>
      <c r="C2399" s="0" t="s">
        <v>480</v>
      </c>
      <c r="D2399" s="14" t="n">
        <v>516.65</v>
      </c>
    </row>
    <row r="2400" customFormat="false" ht="15" hidden="false" customHeight="false" outlineLevel="0" collapsed="false">
      <c r="A2400" s="4" t="n">
        <v>40833</v>
      </c>
      <c r="B2400" s="0" t="s">
        <v>481</v>
      </c>
      <c r="C2400" s="0" t="s">
        <v>482</v>
      </c>
      <c r="D2400" s="14" t="n">
        <v>274.05</v>
      </c>
    </row>
    <row r="2401" customFormat="false" ht="15" hidden="false" customHeight="false" outlineLevel="0" collapsed="false">
      <c r="A2401" s="4" t="n">
        <v>40833</v>
      </c>
      <c r="B2401" s="0" t="s">
        <v>483</v>
      </c>
      <c r="C2401" s="0" t="s">
        <v>484</v>
      </c>
      <c r="D2401" s="14" t="n">
        <v>803.87</v>
      </c>
    </row>
    <row r="2402" customFormat="false" ht="15" hidden="false" customHeight="false" outlineLevel="0" collapsed="false">
      <c r="A2402" s="4" t="n">
        <v>40833</v>
      </c>
      <c r="B2402" s="0" t="s">
        <v>485</v>
      </c>
      <c r="C2402" s="0" t="s">
        <v>486</v>
      </c>
      <c r="D2402" s="14" t="n">
        <v>310.86</v>
      </c>
    </row>
    <row r="2403" customFormat="false" ht="15" hidden="false" customHeight="false" outlineLevel="0" collapsed="false">
      <c r="A2403" s="4" t="n">
        <v>40833</v>
      </c>
      <c r="B2403" s="0" t="s">
        <v>487</v>
      </c>
      <c r="C2403" s="0" t="s">
        <v>488</v>
      </c>
      <c r="D2403" s="14" t="n">
        <v>448.88</v>
      </c>
    </row>
    <row r="2404" customFormat="false" ht="15" hidden="false" customHeight="false" outlineLevel="0" collapsed="false">
      <c r="A2404" s="4" t="n">
        <v>40833</v>
      </c>
      <c r="B2404" s="0" t="s">
        <v>489</v>
      </c>
      <c r="C2404" s="0" t="s">
        <v>490</v>
      </c>
      <c r="D2404" s="14" t="n">
        <v>141.04</v>
      </c>
    </row>
    <row r="2405" customFormat="false" ht="15" hidden="false" customHeight="false" outlineLevel="0" collapsed="false">
      <c r="A2405" s="4" t="n">
        <v>40833</v>
      </c>
      <c r="B2405" s="0" t="s">
        <v>491</v>
      </c>
      <c r="C2405" s="0" t="s">
        <v>492</v>
      </c>
      <c r="D2405" s="14" t="n">
        <v>53.55</v>
      </c>
    </row>
    <row r="2406" customFormat="false" ht="15" hidden="false" customHeight="false" outlineLevel="0" collapsed="false">
      <c r="A2406" s="4" t="n">
        <v>40833</v>
      </c>
      <c r="B2406" s="0" t="s">
        <v>493</v>
      </c>
      <c r="C2406" s="0" t="s">
        <v>494</v>
      </c>
      <c r="D2406" s="14" t="n">
        <v>33.75</v>
      </c>
    </row>
    <row r="2407" customFormat="false" ht="15" hidden="false" customHeight="false" outlineLevel="0" collapsed="false">
      <c r="A2407" s="4" t="n">
        <v>40833</v>
      </c>
      <c r="B2407" s="0" t="s">
        <v>495</v>
      </c>
      <c r="C2407" s="0" t="s">
        <v>496</v>
      </c>
      <c r="D2407" s="14" t="n">
        <v>109.14</v>
      </c>
    </row>
    <row r="2408" customFormat="false" ht="15" hidden="false" customHeight="false" outlineLevel="0" collapsed="false">
      <c r="A2408" s="4" t="n">
        <v>40833</v>
      </c>
      <c r="B2408" s="0" t="s">
        <v>497</v>
      </c>
      <c r="C2408" s="0" t="s">
        <v>498</v>
      </c>
      <c r="D2408" s="14" t="n">
        <v>76.74</v>
      </c>
    </row>
    <row r="2409" customFormat="false" ht="15" hidden="false" customHeight="false" outlineLevel="0" collapsed="false">
      <c r="A2409" s="4" t="n">
        <v>40833</v>
      </c>
      <c r="B2409" s="0" t="s">
        <v>499</v>
      </c>
      <c r="C2409" s="0" t="s">
        <v>500</v>
      </c>
      <c r="D2409" s="14" t="n">
        <v>162.31</v>
      </c>
    </row>
    <row r="2410" customFormat="false" ht="15" hidden="false" customHeight="false" outlineLevel="0" collapsed="false">
      <c r="A2410" s="4" t="n">
        <v>40833</v>
      </c>
      <c r="B2410" s="0" t="s">
        <v>501</v>
      </c>
      <c r="C2410" s="0" t="s">
        <v>502</v>
      </c>
      <c r="D2410" s="14" t="n">
        <v>278.53</v>
      </c>
    </row>
    <row r="2411" customFormat="false" ht="15" hidden="false" customHeight="false" outlineLevel="0" collapsed="false">
      <c r="A2411" s="4" t="n">
        <v>40833</v>
      </c>
      <c r="B2411" s="0" t="s">
        <v>503</v>
      </c>
      <c r="C2411" s="0" t="s">
        <v>504</v>
      </c>
      <c r="D2411" s="14" t="n">
        <v>51.75</v>
      </c>
    </row>
    <row r="2412" customFormat="false" ht="15" hidden="false" customHeight="false" outlineLevel="0" collapsed="false">
      <c r="A2412" s="4" t="n">
        <v>40833</v>
      </c>
      <c r="B2412" s="0" t="s">
        <v>505</v>
      </c>
      <c r="C2412" s="0" t="s">
        <v>506</v>
      </c>
      <c r="D2412" s="14" t="n">
        <v>19.95</v>
      </c>
    </row>
    <row r="2413" customFormat="false" ht="15" hidden="false" customHeight="false" outlineLevel="0" collapsed="false">
      <c r="A2413" s="4" t="n">
        <v>40833</v>
      </c>
      <c r="B2413" s="0" t="s">
        <v>507</v>
      </c>
      <c r="C2413" s="0" t="s">
        <v>508</v>
      </c>
      <c r="D2413" s="14" t="n">
        <v>83</v>
      </c>
    </row>
    <row r="2414" customFormat="false" ht="15" hidden="false" customHeight="false" outlineLevel="0" collapsed="false">
      <c r="A2414" s="4" t="n">
        <v>40833</v>
      </c>
      <c r="B2414" s="0" t="s">
        <v>509</v>
      </c>
      <c r="C2414" s="0" t="s">
        <v>510</v>
      </c>
      <c r="D2414" s="14" t="n">
        <v>-467.45</v>
      </c>
    </row>
    <row r="2415" customFormat="false" ht="15" hidden="false" customHeight="false" outlineLevel="0" collapsed="false">
      <c r="A2415" s="4" t="n">
        <v>40833</v>
      </c>
      <c r="B2415" s="0" t="s">
        <v>511</v>
      </c>
      <c r="C2415" s="0" t="s">
        <v>512</v>
      </c>
      <c r="D2415" s="14" t="n">
        <v>339.6</v>
      </c>
    </row>
    <row r="2416" customFormat="false" ht="15" hidden="false" customHeight="false" outlineLevel="0" collapsed="false">
      <c r="A2416" s="4" t="n">
        <v>40833</v>
      </c>
      <c r="B2416" s="0" t="s">
        <v>513</v>
      </c>
      <c r="C2416" s="0" t="s">
        <v>514</v>
      </c>
      <c r="D2416" s="14" t="n">
        <v>666</v>
      </c>
    </row>
    <row r="2417" customFormat="false" ht="15" hidden="false" customHeight="false" outlineLevel="0" collapsed="false">
      <c r="A2417" s="4" t="n">
        <v>40833</v>
      </c>
      <c r="B2417" s="0" t="s">
        <v>515</v>
      </c>
      <c r="C2417" s="0" t="s">
        <v>516</v>
      </c>
      <c r="D2417" s="14" t="n">
        <v>447.06</v>
      </c>
    </row>
    <row r="2418" customFormat="false" ht="15" hidden="false" customHeight="false" outlineLevel="0" collapsed="false">
      <c r="A2418" s="4" t="n">
        <v>40833</v>
      </c>
      <c r="B2418" s="0" t="s">
        <v>517</v>
      </c>
      <c r="C2418" s="0" t="s">
        <v>518</v>
      </c>
      <c r="D2418" s="14" t="n">
        <v>156.75</v>
      </c>
    </row>
    <row r="2419" customFormat="false" ht="15" hidden="false" customHeight="false" outlineLevel="0" collapsed="false">
      <c r="A2419" s="4" t="n">
        <v>40833</v>
      </c>
      <c r="B2419" s="0" t="s">
        <v>519</v>
      </c>
      <c r="C2419" s="0" t="s">
        <v>520</v>
      </c>
      <c r="D2419" s="14" t="n">
        <v>66</v>
      </c>
    </row>
    <row r="2420" customFormat="false" ht="15" hidden="false" customHeight="false" outlineLevel="0" collapsed="false">
      <c r="A2420" s="4" t="n">
        <v>40833</v>
      </c>
      <c r="B2420" s="0" t="s">
        <v>521</v>
      </c>
      <c r="C2420" s="0" t="s">
        <v>522</v>
      </c>
      <c r="D2420" s="14" t="n">
        <v>403.57</v>
      </c>
    </row>
    <row r="2421" customFormat="false" ht="15" hidden="false" customHeight="false" outlineLevel="0" collapsed="false">
      <c r="A2421" s="4" t="n">
        <v>40833</v>
      </c>
      <c r="B2421" s="0" t="s">
        <v>523</v>
      </c>
      <c r="C2421" s="0" t="s">
        <v>524</v>
      </c>
      <c r="D2421" s="14" t="n">
        <v>309.36</v>
      </c>
    </row>
    <row r="2422" customFormat="false" ht="15" hidden="false" customHeight="false" outlineLevel="0" collapsed="false">
      <c r="A2422" s="4" t="n">
        <v>40833</v>
      </c>
      <c r="B2422" s="0" t="s">
        <v>525</v>
      </c>
      <c r="C2422" s="0" t="s">
        <v>526</v>
      </c>
      <c r="D2422" s="14" t="n">
        <v>57.82</v>
      </c>
    </row>
    <row r="2423" customFormat="false" ht="15" hidden="false" customHeight="false" outlineLevel="0" collapsed="false">
      <c r="A2423" s="4" t="n">
        <v>40833</v>
      </c>
      <c r="B2423" s="0" t="s">
        <v>527</v>
      </c>
      <c r="C2423" s="0" t="s">
        <v>528</v>
      </c>
      <c r="D2423" s="14" t="n">
        <v>15.8</v>
      </c>
    </row>
    <row r="2424" customFormat="false" ht="15" hidden="false" customHeight="false" outlineLevel="0" collapsed="false">
      <c r="A2424" s="4" t="n">
        <v>40833</v>
      </c>
      <c r="B2424" s="0" t="s">
        <v>529</v>
      </c>
      <c r="C2424" s="0" t="s">
        <v>530</v>
      </c>
      <c r="D2424" s="14" t="n">
        <v>640.34</v>
      </c>
    </row>
    <row r="2425" customFormat="false" ht="15" hidden="false" customHeight="false" outlineLevel="0" collapsed="false">
      <c r="A2425" s="4" t="n">
        <v>40833</v>
      </c>
      <c r="B2425" s="0" t="s">
        <v>531</v>
      </c>
      <c r="C2425" s="0" t="s">
        <v>532</v>
      </c>
      <c r="D2425" s="14" t="n">
        <v>152.18</v>
      </c>
    </row>
    <row r="2426" customFormat="false" ht="15" hidden="false" customHeight="false" outlineLevel="0" collapsed="false">
      <c r="A2426" s="4" t="n">
        <v>40833</v>
      </c>
      <c r="B2426" s="0" t="s">
        <v>533</v>
      </c>
      <c r="C2426" s="0" t="s">
        <v>534</v>
      </c>
      <c r="D2426" s="14" t="n">
        <v>236.98</v>
      </c>
    </row>
    <row r="2427" customFormat="false" ht="15" hidden="false" customHeight="false" outlineLevel="0" collapsed="false">
      <c r="A2427" s="4" t="n">
        <v>40833</v>
      </c>
      <c r="B2427" s="0" t="s">
        <v>535</v>
      </c>
      <c r="C2427" s="0" t="s">
        <v>536</v>
      </c>
      <c r="D2427" s="14" t="n">
        <v>52.17</v>
      </c>
    </row>
    <row r="2428" customFormat="false" ht="15" hidden="false" customHeight="false" outlineLevel="0" collapsed="false">
      <c r="A2428" s="4" t="n">
        <v>40833</v>
      </c>
      <c r="B2428" s="0" t="s">
        <v>537</v>
      </c>
      <c r="C2428" s="0" t="s">
        <v>538</v>
      </c>
      <c r="D2428" s="14" t="n">
        <v>188.9</v>
      </c>
    </row>
    <row r="2429" customFormat="false" ht="15" hidden="false" customHeight="false" outlineLevel="0" collapsed="false">
      <c r="A2429" s="4" t="n">
        <v>40833</v>
      </c>
      <c r="B2429" s="0" t="s">
        <v>539</v>
      </c>
      <c r="C2429" s="0" t="s">
        <v>540</v>
      </c>
      <c r="D2429" s="14" t="n">
        <v>64.35</v>
      </c>
    </row>
    <row r="2430" customFormat="false" ht="15" hidden="false" customHeight="false" outlineLevel="0" collapsed="false">
      <c r="A2430" s="4" t="n">
        <v>40833</v>
      </c>
      <c r="B2430" s="0" t="s">
        <v>541</v>
      </c>
      <c r="C2430" s="0" t="s">
        <v>542</v>
      </c>
      <c r="D2430" s="14" t="n">
        <v>510.65</v>
      </c>
    </row>
    <row r="2431" customFormat="false" ht="15" hidden="false" customHeight="false" outlineLevel="0" collapsed="false">
      <c r="A2431" s="4" t="n">
        <v>40833</v>
      </c>
      <c r="B2431" s="0" t="s">
        <v>543</v>
      </c>
      <c r="C2431" s="0" t="s">
        <v>544</v>
      </c>
      <c r="D2431" s="14" t="n">
        <v>736.95</v>
      </c>
    </row>
    <row r="2432" customFormat="false" ht="15" hidden="false" customHeight="false" outlineLevel="0" collapsed="false">
      <c r="A2432" s="4" t="n">
        <v>40833</v>
      </c>
      <c r="B2432" s="0" t="s">
        <v>545</v>
      </c>
      <c r="C2432" s="0" t="s">
        <v>546</v>
      </c>
      <c r="D2432" s="14" t="n">
        <v>24.96</v>
      </c>
    </row>
    <row r="2433" customFormat="false" ht="15" hidden="false" customHeight="false" outlineLevel="0" collapsed="false">
      <c r="A2433" s="4" t="n">
        <v>40833</v>
      </c>
      <c r="B2433" s="0" t="s">
        <v>547</v>
      </c>
      <c r="C2433" s="0" t="s">
        <v>548</v>
      </c>
      <c r="D2433" s="14" t="n">
        <v>654.64</v>
      </c>
    </row>
    <row r="2434" customFormat="false" ht="15" hidden="false" customHeight="false" outlineLevel="0" collapsed="false">
      <c r="A2434" s="4" t="n">
        <v>40833</v>
      </c>
      <c r="B2434" s="0" t="s">
        <v>549</v>
      </c>
      <c r="C2434" s="0" t="s">
        <v>550</v>
      </c>
      <c r="D2434" s="14" t="n">
        <v>285.38</v>
      </c>
    </row>
    <row r="2435" customFormat="false" ht="15" hidden="false" customHeight="false" outlineLevel="0" collapsed="false">
      <c r="A2435" s="4" t="n">
        <v>40833</v>
      </c>
      <c r="B2435" s="0" t="s">
        <v>551</v>
      </c>
      <c r="C2435" s="0" t="s">
        <v>552</v>
      </c>
      <c r="D2435" s="14" t="n">
        <v>565.35</v>
      </c>
    </row>
    <row r="2436" customFormat="false" ht="15" hidden="false" customHeight="false" outlineLevel="0" collapsed="false">
      <c r="A2436" s="4" t="n">
        <v>40833</v>
      </c>
      <c r="B2436" s="0" t="s">
        <v>553</v>
      </c>
      <c r="C2436" s="0" t="s">
        <v>554</v>
      </c>
      <c r="D2436" s="14" t="n">
        <v>678.17</v>
      </c>
    </row>
    <row r="2437" customFormat="false" ht="15" hidden="false" customHeight="false" outlineLevel="0" collapsed="false">
      <c r="A2437" s="4" t="n">
        <v>40833</v>
      </c>
      <c r="B2437" s="0" t="s">
        <v>555</v>
      </c>
      <c r="C2437" s="0" t="s">
        <v>556</v>
      </c>
      <c r="D2437" s="14" t="n">
        <v>185.4</v>
      </c>
    </row>
    <row r="2438" customFormat="false" ht="15" hidden="false" customHeight="false" outlineLevel="0" collapsed="false">
      <c r="A2438" s="4" t="n">
        <v>40833</v>
      </c>
      <c r="B2438" s="0" t="s">
        <v>557</v>
      </c>
      <c r="C2438" s="0" t="s">
        <v>558</v>
      </c>
      <c r="D2438" s="14" t="n">
        <v>63</v>
      </c>
    </row>
    <row r="2439" customFormat="false" ht="15" hidden="false" customHeight="false" outlineLevel="0" collapsed="false">
      <c r="A2439" s="4" t="n">
        <v>40833</v>
      </c>
      <c r="B2439" s="0" t="s">
        <v>559</v>
      </c>
      <c r="C2439" s="0" t="s">
        <v>560</v>
      </c>
      <c r="D2439" s="14" t="n">
        <v>120.44</v>
      </c>
    </row>
    <row r="2440" customFormat="false" ht="15" hidden="false" customHeight="false" outlineLevel="0" collapsed="false">
      <c r="A2440" s="4" t="n">
        <v>40833</v>
      </c>
      <c r="B2440" s="0" t="s">
        <v>561</v>
      </c>
      <c r="C2440" s="0" t="s">
        <v>562</v>
      </c>
      <c r="D2440" s="14" t="n">
        <v>462.3</v>
      </c>
    </row>
    <row r="2441" customFormat="false" ht="15" hidden="false" customHeight="false" outlineLevel="0" collapsed="false">
      <c r="A2441" s="4" t="n">
        <v>40833</v>
      </c>
      <c r="B2441" s="0" t="s">
        <v>563</v>
      </c>
      <c r="C2441" s="0" t="s">
        <v>564</v>
      </c>
      <c r="D2441" s="14" t="n">
        <v>38.25</v>
      </c>
    </row>
    <row r="2442" customFormat="false" ht="15" hidden="false" customHeight="false" outlineLevel="0" collapsed="false">
      <c r="A2442" s="4" t="n">
        <v>40833</v>
      </c>
      <c r="B2442" s="0" t="s">
        <v>565</v>
      </c>
      <c r="C2442" s="0" t="s">
        <v>566</v>
      </c>
      <c r="D2442" s="14" t="n">
        <v>33.75</v>
      </c>
    </row>
    <row r="2443" customFormat="false" ht="15" hidden="false" customHeight="false" outlineLevel="0" collapsed="false">
      <c r="A2443" s="4" t="n">
        <v>40833</v>
      </c>
      <c r="B2443" s="0" t="s">
        <v>567</v>
      </c>
      <c r="C2443" s="0" t="s">
        <v>568</v>
      </c>
      <c r="D2443" s="14" t="n">
        <v>1085.55</v>
      </c>
    </row>
    <row r="2444" customFormat="false" ht="15" hidden="false" customHeight="false" outlineLevel="0" collapsed="false">
      <c r="A2444" s="4" t="n">
        <v>40833</v>
      </c>
      <c r="B2444" s="0" t="s">
        <v>569</v>
      </c>
      <c r="C2444" s="0" t="s">
        <v>570</v>
      </c>
      <c r="D2444" s="14" t="n">
        <v>204.13</v>
      </c>
    </row>
    <row r="2445" customFormat="false" ht="15" hidden="false" customHeight="false" outlineLevel="0" collapsed="false">
      <c r="A2445" s="4" t="n">
        <v>40833</v>
      </c>
      <c r="B2445" s="0" t="s">
        <v>571</v>
      </c>
      <c r="C2445" s="0" t="s">
        <v>572</v>
      </c>
      <c r="D2445" s="14" t="n">
        <v>754.83</v>
      </c>
    </row>
    <row r="2446" customFormat="false" ht="15" hidden="false" customHeight="false" outlineLevel="0" collapsed="false">
      <c r="A2446" s="4" t="n">
        <v>40833</v>
      </c>
      <c r="B2446" s="0" t="s">
        <v>573</v>
      </c>
      <c r="C2446" s="0" t="s">
        <v>574</v>
      </c>
      <c r="D2446" s="14" t="n">
        <v>305.73</v>
      </c>
    </row>
    <row r="2447" customFormat="false" ht="15" hidden="false" customHeight="false" outlineLevel="0" collapsed="false">
      <c r="A2447" s="4" t="n">
        <v>40833</v>
      </c>
      <c r="B2447" s="0" t="s">
        <v>575</v>
      </c>
      <c r="C2447" s="0" t="s">
        <v>576</v>
      </c>
      <c r="D2447" s="14" t="n">
        <v>459.62</v>
      </c>
    </row>
    <row r="2448" customFormat="false" ht="15" hidden="false" customHeight="false" outlineLevel="0" collapsed="false">
      <c r="A2448" s="4" t="n">
        <v>40833</v>
      </c>
      <c r="B2448" s="0" t="s">
        <v>577</v>
      </c>
      <c r="C2448" s="0" t="s">
        <v>578</v>
      </c>
      <c r="D2448" s="14" t="n">
        <v>363.18</v>
      </c>
    </row>
    <row r="2449" customFormat="false" ht="15" hidden="false" customHeight="false" outlineLevel="0" collapsed="false">
      <c r="A2449" s="4" t="n">
        <v>40833</v>
      </c>
      <c r="B2449" s="0" t="s">
        <v>579</v>
      </c>
      <c r="C2449" s="0" t="s">
        <v>580</v>
      </c>
      <c r="D2449" s="14" t="n">
        <v>124.58</v>
      </c>
    </row>
    <row r="2450" customFormat="false" ht="15" hidden="false" customHeight="false" outlineLevel="0" collapsed="false">
      <c r="A2450" s="4" t="n">
        <v>40833</v>
      </c>
      <c r="B2450" s="0" t="s">
        <v>581</v>
      </c>
      <c r="C2450" s="0" t="s">
        <v>582</v>
      </c>
      <c r="D2450" s="14" t="n">
        <v>468.41</v>
      </c>
    </row>
    <row r="2451" customFormat="false" ht="15" hidden="false" customHeight="false" outlineLevel="0" collapsed="false">
      <c r="A2451" s="4" t="n">
        <v>40833</v>
      </c>
      <c r="B2451" s="0" t="s">
        <v>583</v>
      </c>
      <c r="C2451" s="0" t="s">
        <v>584</v>
      </c>
      <c r="D2451" s="14" t="n">
        <v>396.56</v>
      </c>
    </row>
    <row r="2452" customFormat="false" ht="15" hidden="false" customHeight="false" outlineLevel="0" collapsed="false">
      <c r="A2452" s="4" t="n">
        <v>40833</v>
      </c>
      <c r="B2452" s="0" t="s">
        <v>585</v>
      </c>
      <c r="C2452" s="0" t="s">
        <v>586</v>
      </c>
      <c r="D2452" s="14" t="n">
        <v>219.54</v>
      </c>
    </row>
    <row r="2453" customFormat="false" ht="15" hidden="false" customHeight="false" outlineLevel="0" collapsed="false">
      <c r="A2453" s="4" t="n">
        <v>40833</v>
      </c>
      <c r="B2453" s="0" t="s">
        <v>587</v>
      </c>
      <c r="C2453" s="0" t="s">
        <v>588</v>
      </c>
      <c r="D2453" s="14" t="n">
        <v>86.73</v>
      </c>
    </row>
    <row r="2454" customFormat="false" ht="15" hidden="false" customHeight="false" outlineLevel="0" collapsed="false">
      <c r="A2454" s="4" t="n">
        <v>40833</v>
      </c>
      <c r="B2454" s="0" t="s">
        <v>589</v>
      </c>
      <c r="C2454" s="0" t="s">
        <v>590</v>
      </c>
      <c r="D2454" s="14" t="n">
        <v>145.22</v>
      </c>
    </row>
    <row r="2455" customFormat="false" ht="15" hidden="false" customHeight="false" outlineLevel="0" collapsed="false">
      <c r="A2455" s="4" t="n">
        <v>40833</v>
      </c>
      <c r="B2455" s="0" t="s">
        <v>591</v>
      </c>
      <c r="C2455" s="0" t="s">
        <v>592</v>
      </c>
      <c r="D2455" s="14" t="n">
        <v>725.19</v>
      </c>
    </row>
    <row r="2456" customFormat="false" ht="15" hidden="false" customHeight="false" outlineLevel="0" collapsed="false">
      <c r="A2456" s="4" t="n">
        <v>40833</v>
      </c>
      <c r="B2456" s="0" t="s">
        <v>593</v>
      </c>
      <c r="C2456" s="0" t="s">
        <v>594</v>
      </c>
      <c r="D2456" s="14" t="n">
        <v>203.84</v>
      </c>
    </row>
    <row r="2457" customFormat="false" ht="15" hidden="false" customHeight="false" outlineLevel="0" collapsed="false">
      <c r="A2457" s="4" t="n">
        <v>40833</v>
      </c>
      <c r="B2457" s="0" t="s">
        <v>595</v>
      </c>
      <c r="C2457" s="0" t="s">
        <v>596</v>
      </c>
      <c r="D2457" s="14" t="n">
        <v>1380.05</v>
      </c>
    </row>
    <row r="2458" customFormat="false" ht="15" hidden="false" customHeight="false" outlineLevel="0" collapsed="false">
      <c r="A2458" s="4" t="n">
        <v>40833</v>
      </c>
      <c r="B2458" s="0" t="s">
        <v>597</v>
      </c>
      <c r="C2458" s="0" t="s">
        <v>598</v>
      </c>
      <c r="D2458" s="14" t="n">
        <v>245.67</v>
      </c>
    </row>
    <row r="2459" customFormat="false" ht="15" hidden="false" customHeight="false" outlineLevel="0" collapsed="false">
      <c r="A2459" s="4" t="n">
        <v>40833</v>
      </c>
      <c r="B2459" s="0" t="s">
        <v>599</v>
      </c>
      <c r="C2459" s="0" t="s">
        <v>600</v>
      </c>
      <c r="D2459" s="14" t="n">
        <v>58.09</v>
      </c>
    </row>
    <row r="2460" customFormat="false" ht="15" hidden="false" customHeight="false" outlineLevel="0" collapsed="false">
      <c r="A2460" s="4" t="n">
        <v>40833</v>
      </c>
      <c r="B2460" s="0" t="s">
        <v>601</v>
      </c>
      <c r="C2460" s="0" t="s">
        <v>602</v>
      </c>
      <c r="D2460" s="14" t="n">
        <v>240.75</v>
      </c>
    </row>
    <row r="2461" customFormat="false" ht="15" hidden="false" customHeight="false" outlineLevel="0" collapsed="false">
      <c r="A2461" s="4" t="n">
        <v>40833</v>
      </c>
      <c r="B2461" s="0" t="s">
        <v>603</v>
      </c>
      <c r="C2461" s="0" t="s">
        <v>604</v>
      </c>
      <c r="D2461" s="14" t="n">
        <v>1348.54</v>
      </c>
    </row>
    <row r="2462" customFormat="false" ht="15" hidden="false" customHeight="false" outlineLevel="0" collapsed="false">
      <c r="A2462" s="4" t="n">
        <v>40833</v>
      </c>
      <c r="B2462" s="0" t="s">
        <v>605</v>
      </c>
      <c r="C2462" s="0" t="s">
        <v>606</v>
      </c>
      <c r="D2462" s="14" t="n">
        <v>28.83</v>
      </c>
    </row>
    <row r="2463" customFormat="false" ht="15" hidden="false" customHeight="false" outlineLevel="0" collapsed="false">
      <c r="A2463" s="4" t="n">
        <v>40833</v>
      </c>
      <c r="B2463" s="0" t="s">
        <v>607</v>
      </c>
      <c r="C2463" s="0" t="s">
        <v>608</v>
      </c>
      <c r="D2463" s="14" t="n">
        <v>28.83</v>
      </c>
    </row>
    <row r="2464" customFormat="false" ht="15" hidden="false" customHeight="false" outlineLevel="0" collapsed="false">
      <c r="A2464" s="4" t="n">
        <v>40833</v>
      </c>
      <c r="B2464" s="0" t="s">
        <v>609</v>
      </c>
      <c r="C2464" s="0" t="s">
        <v>610</v>
      </c>
      <c r="D2464" s="14" t="n">
        <v>10.98</v>
      </c>
    </row>
    <row r="2465" customFormat="false" ht="15" hidden="false" customHeight="false" outlineLevel="0" collapsed="false">
      <c r="A2465" s="4" t="n">
        <v>40833</v>
      </c>
      <c r="B2465" s="0" t="s">
        <v>611</v>
      </c>
      <c r="C2465" s="0" t="s">
        <v>612</v>
      </c>
      <c r="D2465" s="14" t="n">
        <v>163.48</v>
      </c>
    </row>
    <row r="2466" customFormat="false" ht="15" hidden="false" customHeight="false" outlineLevel="0" collapsed="false">
      <c r="A2466" s="4" t="n">
        <v>40833</v>
      </c>
      <c r="B2466" s="0" t="s">
        <v>615</v>
      </c>
      <c r="C2466" s="0" t="s">
        <v>616</v>
      </c>
      <c r="D2466" s="14" t="n">
        <v>588.94</v>
      </c>
    </row>
    <row r="2467" customFormat="false" ht="15" hidden="false" customHeight="false" outlineLevel="0" collapsed="false">
      <c r="A2467" s="4" t="n">
        <v>40833</v>
      </c>
      <c r="B2467" s="0" t="s">
        <v>617</v>
      </c>
      <c r="C2467" s="0" t="s">
        <v>618</v>
      </c>
      <c r="D2467" s="14" t="n">
        <v>350.03</v>
      </c>
    </row>
    <row r="2468" customFormat="false" ht="15" hidden="false" customHeight="false" outlineLevel="0" collapsed="false">
      <c r="A2468" s="4" t="n">
        <v>40833</v>
      </c>
      <c r="B2468" s="0" t="s">
        <v>619</v>
      </c>
      <c r="C2468" s="0" t="s">
        <v>620</v>
      </c>
      <c r="D2468" s="14" t="n">
        <v>485.29</v>
      </c>
    </row>
    <row r="2469" customFormat="false" ht="15" hidden="false" customHeight="false" outlineLevel="0" collapsed="false">
      <c r="A2469" s="4" t="n">
        <v>40833</v>
      </c>
      <c r="B2469" s="0" t="s">
        <v>621</v>
      </c>
      <c r="C2469" s="0" t="s">
        <v>622</v>
      </c>
      <c r="D2469" s="14" t="n">
        <v>214.35</v>
      </c>
    </row>
    <row r="2470" customFormat="false" ht="15" hidden="false" customHeight="false" outlineLevel="0" collapsed="false">
      <c r="A2470" s="4" t="n">
        <v>40833</v>
      </c>
      <c r="B2470" s="0" t="s">
        <v>623</v>
      </c>
      <c r="C2470" s="0" t="s">
        <v>624</v>
      </c>
      <c r="D2470" s="14" t="n">
        <v>273.15</v>
      </c>
    </row>
    <row r="2471" customFormat="false" ht="15" hidden="false" customHeight="false" outlineLevel="0" collapsed="false">
      <c r="A2471" s="4" t="n">
        <v>40833</v>
      </c>
      <c r="B2471" s="0" t="s">
        <v>625</v>
      </c>
      <c r="C2471" s="0" t="s">
        <v>626</v>
      </c>
      <c r="D2471" s="14" t="n">
        <v>496.27</v>
      </c>
    </row>
    <row r="2472" customFormat="false" ht="15" hidden="false" customHeight="false" outlineLevel="0" collapsed="false">
      <c r="A2472" s="4" t="n">
        <v>40833</v>
      </c>
      <c r="B2472" s="0" t="s">
        <v>627</v>
      </c>
      <c r="C2472" s="0" t="s">
        <v>628</v>
      </c>
      <c r="D2472" s="14" t="n">
        <v>232.4</v>
      </c>
    </row>
    <row r="2473" customFormat="false" ht="15" hidden="false" customHeight="false" outlineLevel="0" collapsed="false">
      <c r="A2473" s="4" t="n">
        <v>40833</v>
      </c>
      <c r="B2473" s="0" t="s">
        <v>629</v>
      </c>
      <c r="C2473" s="0" t="s">
        <v>630</v>
      </c>
      <c r="D2473" s="14" t="n">
        <v>709.23</v>
      </c>
    </row>
    <row r="2474" customFormat="false" ht="15" hidden="false" customHeight="false" outlineLevel="0" collapsed="false">
      <c r="A2474" s="4" t="n">
        <v>40833</v>
      </c>
      <c r="B2474" s="0" t="s">
        <v>631</v>
      </c>
      <c r="C2474" s="0" t="s">
        <v>632</v>
      </c>
      <c r="D2474" s="14" t="n">
        <v>445.69</v>
      </c>
    </row>
    <row r="2475" customFormat="false" ht="15" hidden="false" customHeight="false" outlineLevel="0" collapsed="false">
      <c r="A2475" s="4" t="n">
        <v>40833</v>
      </c>
      <c r="B2475" s="0" t="s">
        <v>633</v>
      </c>
      <c r="C2475" s="0" t="s">
        <v>634</v>
      </c>
      <c r="D2475" s="14" t="n">
        <v>488.02</v>
      </c>
    </row>
    <row r="2476" customFormat="false" ht="15" hidden="false" customHeight="false" outlineLevel="0" collapsed="false">
      <c r="A2476" s="4" t="n">
        <v>40833</v>
      </c>
      <c r="B2476" s="0" t="s">
        <v>635</v>
      </c>
      <c r="C2476" s="0" t="s">
        <v>636</v>
      </c>
      <c r="D2476" s="14" t="n">
        <v>352.58</v>
      </c>
    </row>
    <row r="2477" customFormat="false" ht="15" hidden="false" customHeight="false" outlineLevel="0" collapsed="false">
      <c r="A2477" s="4" t="n">
        <v>40833</v>
      </c>
      <c r="B2477" s="0" t="s">
        <v>637</v>
      </c>
      <c r="C2477" s="0" t="s">
        <v>638</v>
      </c>
      <c r="D2477" s="14" t="n">
        <v>158.37</v>
      </c>
    </row>
    <row r="2478" customFormat="false" ht="15" hidden="false" customHeight="false" outlineLevel="0" collapsed="false">
      <c r="A2478" s="4" t="n">
        <v>40833</v>
      </c>
      <c r="B2478" s="0" t="s">
        <v>639</v>
      </c>
      <c r="C2478" s="0" t="s">
        <v>640</v>
      </c>
      <c r="D2478" s="14" t="n">
        <v>117.56</v>
      </c>
    </row>
    <row r="2479" customFormat="false" ht="15" hidden="false" customHeight="false" outlineLevel="0" collapsed="false">
      <c r="A2479" s="4" t="n">
        <v>40833</v>
      </c>
      <c r="B2479" s="0" t="s">
        <v>641</v>
      </c>
      <c r="C2479" s="0" t="s">
        <v>642</v>
      </c>
      <c r="D2479" s="14" t="n">
        <v>309.55</v>
      </c>
    </row>
    <row r="2480" customFormat="false" ht="15" hidden="false" customHeight="false" outlineLevel="0" collapsed="false">
      <c r="A2480" s="4" t="n">
        <v>40833</v>
      </c>
      <c r="B2480" s="0" t="s">
        <v>643</v>
      </c>
      <c r="C2480" s="0" t="s">
        <v>644</v>
      </c>
      <c r="D2480" s="14" t="n">
        <v>544.5</v>
      </c>
    </row>
    <row r="2481" customFormat="false" ht="15" hidden="false" customHeight="false" outlineLevel="0" collapsed="false">
      <c r="A2481" s="4" t="n">
        <v>40833</v>
      </c>
      <c r="B2481" s="0" t="s">
        <v>645</v>
      </c>
      <c r="C2481" s="0" t="s">
        <v>646</v>
      </c>
      <c r="D2481" s="14" t="n">
        <v>144.5</v>
      </c>
    </row>
    <row r="2482" customFormat="false" ht="15" hidden="false" customHeight="false" outlineLevel="0" collapsed="false">
      <c r="A2482" s="4" t="n">
        <v>40833</v>
      </c>
      <c r="B2482" s="0" t="s">
        <v>647</v>
      </c>
      <c r="C2482" s="0" t="s">
        <v>648</v>
      </c>
      <c r="D2482" s="14" t="n">
        <v>455.4</v>
      </c>
    </row>
    <row r="2483" customFormat="false" ht="15" hidden="false" customHeight="false" outlineLevel="0" collapsed="false">
      <c r="A2483" s="4" t="n">
        <v>40833</v>
      </c>
      <c r="B2483" s="0" t="s">
        <v>649</v>
      </c>
      <c r="C2483" s="0" t="s">
        <v>650</v>
      </c>
      <c r="D2483" s="14" t="n">
        <v>1181.38</v>
      </c>
    </row>
    <row r="2484" customFormat="false" ht="15" hidden="false" customHeight="false" outlineLevel="0" collapsed="false">
      <c r="A2484" s="4" t="n">
        <v>40833</v>
      </c>
      <c r="B2484" s="0" t="s">
        <v>651</v>
      </c>
      <c r="C2484" s="0" t="s">
        <v>652</v>
      </c>
      <c r="D2484" s="14" t="n">
        <v>252.1</v>
      </c>
    </row>
    <row r="2485" customFormat="false" ht="15" hidden="false" customHeight="false" outlineLevel="0" collapsed="false">
      <c r="A2485" s="4" t="n">
        <v>40833</v>
      </c>
      <c r="B2485" s="0" t="s">
        <v>653</v>
      </c>
      <c r="C2485" s="0" t="s">
        <v>654</v>
      </c>
      <c r="D2485" s="14" t="n">
        <v>285.89</v>
      </c>
    </row>
    <row r="2486" customFormat="false" ht="15" hidden="false" customHeight="false" outlineLevel="0" collapsed="false">
      <c r="A2486" s="4" t="n">
        <v>40833</v>
      </c>
      <c r="B2486" s="0" t="s">
        <v>655</v>
      </c>
      <c r="C2486" s="0" t="s">
        <v>656</v>
      </c>
      <c r="D2486" s="14" t="n">
        <v>252.11</v>
      </c>
    </row>
    <row r="2487" customFormat="false" ht="15" hidden="false" customHeight="false" outlineLevel="0" collapsed="false">
      <c r="A2487" s="4" t="n">
        <v>40833</v>
      </c>
      <c r="B2487" s="0" t="s">
        <v>657</v>
      </c>
      <c r="C2487" s="0" t="s">
        <v>658</v>
      </c>
      <c r="D2487" s="14" t="n">
        <v>275.47</v>
      </c>
    </row>
    <row r="2488" customFormat="false" ht="15" hidden="false" customHeight="false" outlineLevel="0" collapsed="false">
      <c r="A2488" s="4" t="n">
        <v>40833</v>
      </c>
      <c r="B2488" s="0" t="s">
        <v>659</v>
      </c>
      <c r="C2488" s="0" t="s">
        <v>660</v>
      </c>
      <c r="D2488" s="14" t="n">
        <v>1258.8</v>
      </c>
    </row>
    <row r="2489" customFormat="false" ht="15" hidden="false" customHeight="false" outlineLevel="0" collapsed="false">
      <c r="A2489" s="4" t="n">
        <v>40833</v>
      </c>
      <c r="B2489" s="0" t="s">
        <v>661</v>
      </c>
      <c r="C2489" s="0" t="s">
        <v>662</v>
      </c>
      <c r="D2489" s="14" t="n">
        <v>642.35</v>
      </c>
    </row>
    <row r="2490" customFormat="false" ht="15" hidden="false" customHeight="false" outlineLevel="0" collapsed="false">
      <c r="A2490" s="4" t="n">
        <v>40833</v>
      </c>
      <c r="B2490" s="0" t="s">
        <v>663</v>
      </c>
      <c r="C2490" s="0" t="s">
        <v>664</v>
      </c>
      <c r="D2490" s="14" t="n">
        <v>1316.72</v>
      </c>
    </row>
    <row r="2491" customFormat="false" ht="15" hidden="false" customHeight="false" outlineLevel="0" collapsed="false">
      <c r="A2491" s="4" t="n">
        <v>40833</v>
      </c>
      <c r="B2491" s="0" t="s">
        <v>665</v>
      </c>
      <c r="C2491" s="0" t="s">
        <v>666</v>
      </c>
      <c r="D2491" s="14" t="n">
        <v>540.99</v>
      </c>
    </row>
    <row r="2492" customFormat="false" ht="15" hidden="false" customHeight="false" outlineLevel="0" collapsed="false">
      <c r="A2492" s="4" t="n">
        <v>40833</v>
      </c>
      <c r="B2492" s="0" t="s">
        <v>667</v>
      </c>
      <c r="C2492" s="0" t="s">
        <v>668</v>
      </c>
      <c r="D2492" s="14" t="n">
        <v>607.39</v>
      </c>
    </row>
    <row r="2493" customFormat="false" ht="15" hidden="false" customHeight="false" outlineLevel="0" collapsed="false">
      <c r="A2493" s="4" t="n">
        <v>40833</v>
      </c>
      <c r="B2493" s="0" t="s">
        <v>669</v>
      </c>
      <c r="C2493" s="0" t="s">
        <v>670</v>
      </c>
      <c r="D2493" s="14" t="n">
        <v>482.89</v>
      </c>
    </row>
    <row r="2494" customFormat="false" ht="15" hidden="false" customHeight="false" outlineLevel="0" collapsed="false">
      <c r="A2494" s="4" t="n">
        <v>40833</v>
      </c>
      <c r="B2494" s="0" t="s">
        <v>671</v>
      </c>
      <c r="C2494" s="0" t="s">
        <v>672</v>
      </c>
      <c r="D2494" s="14" t="n">
        <v>214.51</v>
      </c>
    </row>
    <row r="2495" customFormat="false" ht="15" hidden="false" customHeight="false" outlineLevel="0" collapsed="false">
      <c r="A2495" s="4" t="n">
        <v>40833</v>
      </c>
      <c r="B2495" s="0" t="s">
        <v>673</v>
      </c>
      <c r="C2495" s="0" t="s">
        <v>674</v>
      </c>
      <c r="D2495" s="14" t="n">
        <v>604.88</v>
      </c>
    </row>
    <row r="2496" customFormat="false" ht="15" hidden="false" customHeight="false" outlineLevel="0" collapsed="false">
      <c r="A2496" s="4" t="n">
        <v>40833</v>
      </c>
      <c r="B2496" s="0" t="s">
        <v>675</v>
      </c>
      <c r="C2496" s="0" t="s">
        <v>676</v>
      </c>
      <c r="D2496" s="14" t="n">
        <v>37.5</v>
      </c>
    </row>
    <row r="2497" customFormat="false" ht="15" hidden="false" customHeight="false" outlineLevel="0" collapsed="false">
      <c r="A2497" s="4" t="n">
        <v>40833</v>
      </c>
      <c r="B2497" s="0" t="s">
        <v>677</v>
      </c>
      <c r="C2497" s="0" t="s">
        <v>678</v>
      </c>
      <c r="D2497" s="14" t="n">
        <v>129.59</v>
      </c>
    </row>
    <row r="2498" customFormat="false" ht="15" hidden="false" customHeight="false" outlineLevel="0" collapsed="false">
      <c r="A2498" s="4" t="n">
        <v>40833</v>
      </c>
      <c r="B2498" s="0" t="s">
        <v>679</v>
      </c>
      <c r="C2498" s="0" t="s">
        <v>680</v>
      </c>
      <c r="D2498" s="14" t="n">
        <v>106.17</v>
      </c>
    </row>
    <row r="2499" customFormat="false" ht="15" hidden="false" customHeight="false" outlineLevel="0" collapsed="false">
      <c r="A2499" s="4" t="n">
        <v>40833</v>
      </c>
      <c r="B2499" s="0" t="s">
        <v>683</v>
      </c>
      <c r="C2499" s="0" t="s">
        <v>684</v>
      </c>
      <c r="D2499" s="14" t="n">
        <v>853.06</v>
      </c>
    </row>
    <row r="2500" customFormat="false" ht="15" hidden="false" customHeight="false" outlineLevel="0" collapsed="false">
      <c r="A2500" s="4" t="n">
        <v>40833</v>
      </c>
      <c r="B2500" s="0" t="s">
        <v>685</v>
      </c>
      <c r="C2500" s="0" t="s">
        <v>686</v>
      </c>
      <c r="D2500" s="14" t="n">
        <v>121.25</v>
      </c>
    </row>
    <row r="2501" customFormat="false" ht="15" hidden="false" customHeight="false" outlineLevel="0" collapsed="false">
      <c r="A2501" s="4" t="n">
        <v>40833</v>
      </c>
      <c r="B2501" s="0" t="s">
        <v>687</v>
      </c>
      <c r="C2501" s="0" t="s">
        <v>688</v>
      </c>
      <c r="D2501" s="14" t="n">
        <v>230</v>
      </c>
    </row>
    <row r="2502" customFormat="false" ht="15" hidden="false" customHeight="false" outlineLevel="0" collapsed="false">
      <c r="A2502" s="4" t="n">
        <v>40833</v>
      </c>
      <c r="B2502" s="0" t="s">
        <v>689</v>
      </c>
      <c r="C2502" s="0" t="s">
        <v>690</v>
      </c>
      <c r="D2502" s="14" t="n">
        <v>283.75</v>
      </c>
    </row>
    <row r="2503" customFormat="false" ht="15" hidden="false" customHeight="false" outlineLevel="0" collapsed="false">
      <c r="A2503" s="4" t="n">
        <v>40833</v>
      </c>
      <c r="B2503" s="0" t="s">
        <v>691</v>
      </c>
      <c r="C2503" s="0" t="s">
        <v>692</v>
      </c>
      <c r="D2503" s="14" t="n">
        <v>256.2</v>
      </c>
    </row>
    <row r="2504" customFormat="false" ht="15" hidden="false" customHeight="false" outlineLevel="0" collapsed="false">
      <c r="A2504" s="4" t="n">
        <v>40833</v>
      </c>
      <c r="B2504" s="0" t="s">
        <v>693</v>
      </c>
      <c r="C2504" s="0" t="s">
        <v>694</v>
      </c>
      <c r="D2504" s="14" t="n">
        <v>301.2</v>
      </c>
    </row>
    <row r="2505" customFormat="false" ht="15" hidden="false" customHeight="false" outlineLevel="0" collapsed="false">
      <c r="A2505" s="4" t="n">
        <v>40833</v>
      </c>
      <c r="B2505" s="0" t="s">
        <v>695</v>
      </c>
      <c r="C2505" s="0" t="s">
        <v>696</v>
      </c>
      <c r="D2505" s="14" t="n">
        <v>575.01</v>
      </c>
    </row>
    <row r="2506" customFormat="false" ht="15" hidden="false" customHeight="false" outlineLevel="0" collapsed="false">
      <c r="A2506" s="4" t="n">
        <v>40833</v>
      </c>
      <c r="B2506" s="0" t="s">
        <v>697</v>
      </c>
      <c r="C2506" s="0" t="s">
        <v>698</v>
      </c>
      <c r="D2506" s="14" t="n">
        <v>2928.8</v>
      </c>
    </row>
    <row r="2507" customFormat="false" ht="15" hidden="false" customHeight="false" outlineLevel="0" collapsed="false">
      <c r="A2507" s="4" t="n">
        <v>40833</v>
      </c>
      <c r="B2507" s="0" t="s">
        <v>699</v>
      </c>
      <c r="C2507" s="0" t="s">
        <v>700</v>
      </c>
      <c r="D2507" s="14" t="n">
        <v>236.98</v>
      </c>
    </row>
    <row r="2508" customFormat="false" ht="15" hidden="false" customHeight="false" outlineLevel="0" collapsed="false">
      <c r="A2508" s="4" t="n">
        <v>40833</v>
      </c>
      <c r="B2508" s="0" t="s">
        <v>701</v>
      </c>
      <c r="C2508" s="0" t="s">
        <v>702</v>
      </c>
      <c r="D2508" s="14" t="n">
        <v>305.25</v>
      </c>
    </row>
    <row r="2509" customFormat="false" ht="15" hidden="false" customHeight="false" outlineLevel="0" collapsed="false">
      <c r="A2509" s="4" t="n">
        <v>40833</v>
      </c>
      <c r="B2509" s="0" t="s">
        <v>703</v>
      </c>
      <c r="C2509" s="0" t="s">
        <v>704</v>
      </c>
      <c r="D2509" s="14" t="n">
        <v>558.55</v>
      </c>
    </row>
    <row r="2510" customFormat="false" ht="15" hidden="false" customHeight="false" outlineLevel="0" collapsed="false">
      <c r="A2510" s="4" t="n">
        <v>40833</v>
      </c>
      <c r="B2510" s="0" t="s">
        <v>705</v>
      </c>
      <c r="C2510" s="0" t="s">
        <v>706</v>
      </c>
      <c r="D2510" s="14" t="n">
        <v>430.05</v>
      </c>
    </row>
    <row r="2511" customFormat="false" ht="15" hidden="false" customHeight="false" outlineLevel="0" collapsed="false">
      <c r="A2511" s="4" t="n">
        <v>40833</v>
      </c>
      <c r="B2511" s="0" t="s">
        <v>711</v>
      </c>
      <c r="C2511" s="0" t="s">
        <v>712</v>
      </c>
      <c r="D2511" s="14" t="n">
        <v>472.46</v>
      </c>
    </row>
    <row r="2512" customFormat="false" ht="15" hidden="false" customHeight="false" outlineLevel="0" collapsed="false">
      <c r="A2512" s="4" t="n">
        <v>40833</v>
      </c>
      <c r="B2512" s="0" t="s">
        <v>713</v>
      </c>
      <c r="C2512" s="0" t="s">
        <v>714</v>
      </c>
      <c r="D2512" s="14" t="n">
        <v>197.44</v>
      </c>
    </row>
    <row r="2513" customFormat="false" ht="15" hidden="false" customHeight="false" outlineLevel="0" collapsed="false">
      <c r="A2513" s="4" t="n">
        <v>40833</v>
      </c>
      <c r="B2513" s="0" t="s">
        <v>715</v>
      </c>
      <c r="C2513" s="0" t="s">
        <v>716</v>
      </c>
      <c r="D2513" s="14" t="n">
        <v>502.31</v>
      </c>
    </row>
    <row r="2514" customFormat="false" ht="15" hidden="false" customHeight="false" outlineLevel="0" collapsed="false">
      <c r="A2514" s="4" t="n">
        <v>40833</v>
      </c>
      <c r="B2514" s="0" t="s">
        <v>717</v>
      </c>
      <c r="C2514" s="0" t="s">
        <v>718</v>
      </c>
      <c r="D2514" s="14" t="n">
        <v>45.99</v>
      </c>
    </row>
    <row r="2515" customFormat="false" ht="15" hidden="false" customHeight="false" outlineLevel="0" collapsed="false">
      <c r="A2515" s="4" t="n">
        <v>40833</v>
      </c>
      <c r="B2515" s="0" t="s">
        <v>719</v>
      </c>
      <c r="C2515" s="0" t="s">
        <v>720</v>
      </c>
      <c r="D2515" s="14" t="n">
        <v>90.99</v>
      </c>
    </row>
    <row r="2516" customFormat="false" ht="15" hidden="false" customHeight="false" outlineLevel="0" collapsed="false">
      <c r="A2516" s="4" t="n">
        <v>40833</v>
      </c>
      <c r="B2516" s="0" t="s">
        <v>721</v>
      </c>
      <c r="C2516" s="0" t="s">
        <v>722</v>
      </c>
      <c r="D2516" s="14" t="n">
        <v>405.24</v>
      </c>
    </row>
    <row r="2517" customFormat="false" ht="15" hidden="false" customHeight="false" outlineLevel="0" collapsed="false">
      <c r="A2517" s="4" t="n">
        <v>40833</v>
      </c>
      <c r="B2517" s="0" t="s">
        <v>723</v>
      </c>
      <c r="C2517" s="0" t="s">
        <v>724</v>
      </c>
      <c r="D2517" s="14" t="n">
        <v>324.72</v>
      </c>
    </row>
    <row r="2518" customFormat="false" ht="15" hidden="false" customHeight="false" outlineLevel="0" collapsed="false">
      <c r="A2518" s="4" t="n">
        <v>40833</v>
      </c>
      <c r="B2518" s="0" t="s">
        <v>725</v>
      </c>
      <c r="C2518" s="0" t="s">
        <v>726</v>
      </c>
      <c r="D2518" s="14" t="n">
        <v>68.49</v>
      </c>
    </row>
    <row r="2519" customFormat="false" ht="15" hidden="false" customHeight="false" outlineLevel="0" collapsed="false">
      <c r="A2519" s="4" t="n">
        <v>40833</v>
      </c>
      <c r="B2519" s="0" t="s">
        <v>727</v>
      </c>
      <c r="C2519" s="0" t="s">
        <v>728</v>
      </c>
      <c r="D2519" s="14" t="n">
        <v>57.2</v>
      </c>
    </row>
    <row r="2520" customFormat="false" ht="15" hidden="false" customHeight="false" outlineLevel="0" collapsed="false">
      <c r="A2520" s="4" t="n">
        <v>40833</v>
      </c>
      <c r="B2520" s="0" t="s">
        <v>729</v>
      </c>
      <c r="C2520" s="0" t="s">
        <v>730</v>
      </c>
      <c r="D2520" s="14" t="n">
        <v>356.66</v>
      </c>
    </row>
    <row r="2521" customFormat="false" ht="15" hidden="false" customHeight="false" outlineLevel="0" collapsed="false">
      <c r="A2521" s="4" t="n">
        <v>40833</v>
      </c>
      <c r="B2521" s="0" t="s">
        <v>731</v>
      </c>
      <c r="C2521" s="0" t="s">
        <v>732</v>
      </c>
      <c r="D2521" s="14" t="n">
        <v>742.02</v>
      </c>
    </row>
    <row r="2522" customFormat="false" ht="15" hidden="false" customHeight="false" outlineLevel="0" collapsed="false">
      <c r="A2522" s="4" t="n">
        <v>40833</v>
      </c>
      <c r="B2522" s="0" t="s">
        <v>733</v>
      </c>
      <c r="C2522" s="0" t="s">
        <v>734</v>
      </c>
      <c r="D2522" s="14" t="n">
        <v>858.88</v>
      </c>
    </row>
    <row r="2523" customFormat="false" ht="15" hidden="false" customHeight="false" outlineLevel="0" collapsed="false">
      <c r="A2523" s="4" t="n">
        <v>40833</v>
      </c>
      <c r="B2523" s="0" t="s">
        <v>735</v>
      </c>
      <c r="C2523" s="0" t="s">
        <v>736</v>
      </c>
      <c r="D2523" s="14" t="n">
        <v>71.85</v>
      </c>
    </row>
    <row r="2524" customFormat="false" ht="15" hidden="false" customHeight="false" outlineLevel="0" collapsed="false">
      <c r="A2524" s="4" t="n">
        <v>40833</v>
      </c>
      <c r="B2524" s="0" t="s">
        <v>737</v>
      </c>
      <c r="C2524" s="0" t="s">
        <v>738</v>
      </c>
      <c r="D2524" s="14" t="n">
        <v>41.65</v>
      </c>
    </row>
    <row r="2525" customFormat="false" ht="15" hidden="false" customHeight="false" outlineLevel="0" collapsed="false">
      <c r="A2525" s="4" t="n">
        <v>40833</v>
      </c>
      <c r="B2525" s="0" t="s">
        <v>739</v>
      </c>
      <c r="C2525" s="0" t="s">
        <v>740</v>
      </c>
      <c r="D2525" s="14" t="n">
        <v>320.5</v>
      </c>
    </row>
    <row r="2526" customFormat="false" ht="15" hidden="false" customHeight="false" outlineLevel="0" collapsed="false">
      <c r="A2526" s="4" t="n">
        <v>40833</v>
      </c>
      <c r="B2526" s="0" t="s">
        <v>741</v>
      </c>
      <c r="C2526" s="0" t="s">
        <v>742</v>
      </c>
      <c r="D2526" s="14" t="n">
        <v>511.01</v>
      </c>
    </row>
    <row r="2527" customFormat="false" ht="15" hidden="false" customHeight="false" outlineLevel="0" collapsed="false">
      <c r="A2527" s="4" t="n">
        <v>40833</v>
      </c>
      <c r="B2527" s="0" t="s">
        <v>743</v>
      </c>
      <c r="C2527" s="0" t="s">
        <v>744</v>
      </c>
      <c r="D2527" s="14" t="n">
        <v>160.65</v>
      </c>
    </row>
    <row r="2528" customFormat="false" ht="15" hidden="false" customHeight="false" outlineLevel="0" collapsed="false">
      <c r="A2528" s="4" t="n">
        <v>40833</v>
      </c>
      <c r="B2528" s="0" t="s">
        <v>745</v>
      </c>
      <c r="C2528" s="0" t="s">
        <v>746</v>
      </c>
      <c r="D2528" s="14" t="n">
        <v>59.55</v>
      </c>
    </row>
    <row r="2529" customFormat="false" ht="15" hidden="false" customHeight="false" outlineLevel="0" collapsed="false">
      <c r="A2529" s="4" t="n">
        <v>40833</v>
      </c>
      <c r="B2529" s="0" t="s">
        <v>747</v>
      </c>
      <c r="C2529" s="0" t="s">
        <v>748</v>
      </c>
      <c r="D2529" s="14" t="n">
        <v>39.25</v>
      </c>
    </row>
    <row r="2530" customFormat="false" ht="15" hidden="false" customHeight="false" outlineLevel="0" collapsed="false">
      <c r="A2530" s="4" t="n">
        <v>40833</v>
      </c>
      <c r="B2530" s="0" t="s">
        <v>751</v>
      </c>
      <c r="C2530" s="0" t="s">
        <v>752</v>
      </c>
      <c r="D2530" s="14" t="n">
        <v>995.46</v>
      </c>
    </row>
    <row r="2531" customFormat="false" ht="15" hidden="false" customHeight="false" outlineLevel="0" collapsed="false">
      <c r="A2531" s="4" t="n">
        <v>40833</v>
      </c>
      <c r="B2531" s="0" t="s">
        <v>753</v>
      </c>
      <c r="C2531" s="0" t="s">
        <v>754</v>
      </c>
      <c r="D2531" s="14" t="n">
        <v>66.13</v>
      </c>
    </row>
    <row r="2532" customFormat="false" ht="15" hidden="false" customHeight="false" outlineLevel="0" collapsed="false">
      <c r="A2532" s="4" t="n">
        <v>40833</v>
      </c>
      <c r="B2532" s="0" t="s">
        <v>755</v>
      </c>
      <c r="C2532" s="0" t="s">
        <v>756</v>
      </c>
      <c r="D2532" s="14" t="n">
        <v>325.45</v>
      </c>
    </row>
    <row r="2533" customFormat="false" ht="15" hidden="false" customHeight="false" outlineLevel="0" collapsed="false">
      <c r="A2533" s="4" t="n">
        <v>40833</v>
      </c>
      <c r="B2533" s="0" t="s">
        <v>761</v>
      </c>
      <c r="C2533" s="0" t="s">
        <v>762</v>
      </c>
      <c r="D2533" s="14" t="n">
        <v>3422.5</v>
      </c>
    </row>
    <row r="2534" customFormat="false" ht="15" hidden="false" customHeight="false" outlineLevel="0" collapsed="false">
      <c r="A2534" s="4" t="n">
        <v>40833</v>
      </c>
      <c r="B2534" s="0" t="s">
        <v>763</v>
      </c>
      <c r="C2534" s="0" t="s">
        <v>764</v>
      </c>
      <c r="D2534" s="14" t="n">
        <v>3753.9</v>
      </c>
    </row>
    <row r="2535" customFormat="false" ht="15" hidden="false" customHeight="false" outlineLevel="0" collapsed="false">
      <c r="A2535" s="4" t="n">
        <v>40833</v>
      </c>
      <c r="B2535" s="0" t="s">
        <v>765</v>
      </c>
      <c r="C2535" s="0" t="s">
        <v>766</v>
      </c>
      <c r="D2535" s="14" t="n">
        <v>3660</v>
      </c>
    </row>
    <row r="2536" customFormat="false" ht="15" hidden="false" customHeight="false" outlineLevel="0" collapsed="false">
      <c r="A2536" s="4" t="n">
        <v>40833</v>
      </c>
      <c r="B2536" s="0" t="s">
        <v>767</v>
      </c>
      <c r="C2536" s="0" t="s">
        <v>768</v>
      </c>
      <c r="D2536" s="14" t="n">
        <v>3766.4</v>
      </c>
    </row>
    <row r="2537" customFormat="false" ht="15" hidden="false" customHeight="false" outlineLevel="0" collapsed="false">
      <c r="A2537" s="4" t="n">
        <v>40833</v>
      </c>
      <c r="B2537" s="0" t="s">
        <v>769</v>
      </c>
      <c r="C2537" s="0" t="s">
        <v>770</v>
      </c>
      <c r="D2537" s="14" t="n">
        <v>3447.5</v>
      </c>
    </row>
    <row r="2538" customFormat="false" ht="15" hidden="false" customHeight="false" outlineLevel="0" collapsed="false">
      <c r="A2538" s="4" t="n">
        <v>40833</v>
      </c>
      <c r="B2538" s="0" t="s">
        <v>771</v>
      </c>
      <c r="C2538" s="0" t="s">
        <v>772</v>
      </c>
      <c r="D2538" s="14" t="n">
        <v>3603.9</v>
      </c>
    </row>
    <row r="2539" customFormat="false" ht="15" hidden="false" customHeight="false" outlineLevel="0" collapsed="false">
      <c r="A2539" s="4" t="n">
        <v>40833</v>
      </c>
      <c r="B2539" s="0" t="s">
        <v>773</v>
      </c>
      <c r="C2539" s="0" t="s">
        <v>774</v>
      </c>
      <c r="D2539" s="14" t="n">
        <v>29.7</v>
      </c>
    </row>
    <row r="2540" customFormat="false" ht="15" hidden="false" customHeight="false" outlineLevel="0" collapsed="false">
      <c r="A2540" s="4" t="n">
        <v>40833</v>
      </c>
      <c r="B2540" s="0" t="s">
        <v>775</v>
      </c>
      <c r="C2540" s="0" t="s">
        <v>776</v>
      </c>
      <c r="D2540" s="14" t="n">
        <v>20</v>
      </c>
    </row>
    <row r="2541" customFormat="false" ht="15" hidden="false" customHeight="false" outlineLevel="0" collapsed="false">
      <c r="A2541" s="4" t="n">
        <v>40833</v>
      </c>
      <c r="B2541" s="0" t="s">
        <v>777</v>
      </c>
      <c r="C2541" s="0" t="s">
        <v>778</v>
      </c>
      <c r="D2541" s="14" t="n">
        <v>21.45</v>
      </c>
    </row>
    <row r="2542" customFormat="false" ht="15" hidden="false" customHeight="false" outlineLevel="0" collapsed="false">
      <c r="A2542" s="4" t="n">
        <v>40833</v>
      </c>
      <c r="B2542" s="0" t="s">
        <v>787</v>
      </c>
      <c r="C2542" s="0" t="s">
        <v>788</v>
      </c>
      <c r="D2542" s="14" t="n">
        <v>863.04</v>
      </c>
    </row>
    <row r="2543" customFormat="false" ht="15" hidden="false" customHeight="false" outlineLevel="0" collapsed="false">
      <c r="A2543" s="4" t="n">
        <v>40833</v>
      </c>
      <c r="B2543" s="0" t="s">
        <v>789</v>
      </c>
      <c r="C2543" s="0" t="s">
        <v>790</v>
      </c>
      <c r="D2543" s="14" t="n">
        <v>1183.85</v>
      </c>
    </row>
    <row r="2544" customFormat="false" ht="15" hidden="false" customHeight="false" outlineLevel="0" collapsed="false">
      <c r="A2544" s="4" t="n">
        <v>40833</v>
      </c>
      <c r="B2544" s="0" t="s">
        <v>791</v>
      </c>
      <c r="C2544" s="0" t="s">
        <v>792</v>
      </c>
      <c r="D2544" s="14" t="n">
        <v>24.04</v>
      </c>
    </row>
    <row r="2545" customFormat="false" ht="15" hidden="false" customHeight="false" outlineLevel="0" collapsed="false">
      <c r="A2545" s="4" t="n">
        <v>40833</v>
      </c>
      <c r="B2545" s="0" t="s">
        <v>793</v>
      </c>
      <c r="C2545" s="0" t="s">
        <v>794</v>
      </c>
      <c r="D2545" s="14" t="n">
        <v>8.25</v>
      </c>
    </row>
    <row r="2546" customFormat="false" ht="15" hidden="false" customHeight="false" outlineLevel="0" collapsed="false">
      <c r="A2546" s="4" t="n">
        <v>40833</v>
      </c>
      <c r="B2546" s="0" t="s">
        <v>795</v>
      </c>
      <c r="C2546" s="0" t="s">
        <v>796</v>
      </c>
      <c r="D2546" s="14" t="n">
        <v>16.5</v>
      </c>
    </row>
    <row r="2547" customFormat="false" ht="15" hidden="false" customHeight="false" outlineLevel="0" collapsed="false">
      <c r="A2547" s="4" t="n">
        <v>40833</v>
      </c>
      <c r="B2547" s="0" t="s">
        <v>797</v>
      </c>
      <c r="C2547" s="0" t="s">
        <v>798</v>
      </c>
      <c r="D2547" s="14" t="n">
        <v>132</v>
      </c>
    </row>
    <row r="2548" customFormat="false" ht="15" hidden="false" customHeight="false" outlineLevel="0" collapsed="false">
      <c r="A2548" s="4" t="n">
        <v>40833</v>
      </c>
      <c r="B2548" s="0" t="s">
        <v>799</v>
      </c>
      <c r="C2548" s="0" t="s">
        <v>800</v>
      </c>
      <c r="D2548" s="14" t="n">
        <v>107.25</v>
      </c>
    </row>
    <row r="2549" customFormat="false" ht="15" hidden="false" customHeight="false" outlineLevel="0" collapsed="false">
      <c r="A2549" s="4" t="n">
        <v>40833</v>
      </c>
      <c r="B2549" s="0" t="s">
        <v>801</v>
      </c>
      <c r="C2549" s="0" t="s">
        <v>802</v>
      </c>
      <c r="D2549" s="14" t="n">
        <v>82.5</v>
      </c>
    </row>
    <row r="2550" customFormat="false" ht="15" hidden="false" customHeight="false" outlineLevel="0" collapsed="false">
      <c r="A2550" s="4" t="n">
        <v>40833</v>
      </c>
      <c r="B2550" s="0" t="s">
        <v>803</v>
      </c>
      <c r="C2550" s="0" t="s">
        <v>804</v>
      </c>
      <c r="D2550" s="14" t="n">
        <v>137.94</v>
      </c>
    </row>
    <row r="2551" customFormat="false" ht="15" hidden="false" customHeight="false" outlineLevel="0" collapsed="false">
      <c r="A2551" s="4" t="n">
        <v>40833</v>
      </c>
      <c r="B2551" s="0" t="s">
        <v>805</v>
      </c>
      <c r="C2551" s="0" t="s">
        <v>806</v>
      </c>
      <c r="D2551" s="14" t="n">
        <v>250.88</v>
      </c>
    </row>
    <row r="2552" customFormat="false" ht="15" hidden="false" customHeight="false" outlineLevel="0" collapsed="false">
      <c r="A2552" s="4" t="n">
        <v>40833</v>
      </c>
      <c r="B2552" s="0" t="s">
        <v>807</v>
      </c>
      <c r="C2552" s="0" t="s">
        <v>808</v>
      </c>
      <c r="D2552" s="14" t="n">
        <v>118.88</v>
      </c>
    </row>
    <row r="2553" customFormat="false" ht="15" hidden="false" customHeight="false" outlineLevel="0" collapsed="false">
      <c r="A2553" s="4" t="n">
        <v>40833</v>
      </c>
      <c r="B2553" s="0" t="s">
        <v>809</v>
      </c>
      <c r="C2553" s="0" t="s">
        <v>810</v>
      </c>
      <c r="D2553" s="14" t="n">
        <v>147.08</v>
      </c>
    </row>
    <row r="2554" customFormat="false" ht="15" hidden="false" customHeight="false" outlineLevel="0" collapsed="false">
      <c r="A2554" s="4" t="n">
        <v>40833</v>
      </c>
      <c r="B2554" s="0" t="s">
        <v>811</v>
      </c>
      <c r="C2554" s="0" t="s">
        <v>812</v>
      </c>
      <c r="D2554" s="14" t="n">
        <v>500</v>
      </c>
    </row>
    <row r="2555" customFormat="false" ht="15" hidden="false" customHeight="false" outlineLevel="0" collapsed="false">
      <c r="A2555" s="4" t="n">
        <v>40833</v>
      </c>
      <c r="B2555" s="0" t="s">
        <v>813</v>
      </c>
      <c r="C2555" s="0" t="s">
        <v>814</v>
      </c>
      <c r="D2555" s="14" t="n">
        <v>301.54</v>
      </c>
    </row>
    <row r="2556" customFormat="false" ht="15" hidden="false" customHeight="false" outlineLevel="0" collapsed="false">
      <c r="A2556" s="4" t="n">
        <v>40833</v>
      </c>
      <c r="B2556" s="0" t="s">
        <v>815</v>
      </c>
      <c r="C2556" s="0" t="s">
        <v>816</v>
      </c>
      <c r="D2556" s="14" t="n">
        <v>710.37</v>
      </c>
    </row>
    <row r="2557" customFormat="false" ht="15" hidden="false" customHeight="false" outlineLevel="0" collapsed="false">
      <c r="A2557" s="4" t="n">
        <v>40833</v>
      </c>
      <c r="B2557" s="0" t="s">
        <v>817</v>
      </c>
      <c r="C2557" s="0" t="s">
        <v>818</v>
      </c>
      <c r="D2557" s="14" t="n">
        <v>207.48</v>
      </c>
    </row>
    <row r="2558" customFormat="false" ht="15" hidden="false" customHeight="false" outlineLevel="0" collapsed="false">
      <c r="A2558" s="4" t="n">
        <v>40833</v>
      </c>
      <c r="B2558" s="0" t="s">
        <v>819</v>
      </c>
      <c r="C2558" s="0" t="s">
        <v>820</v>
      </c>
      <c r="D2558" s="14" t="n">
        <v>538.2</v>
      </c>
    </row>
    <row r="2559" customFormat="false" ht="15" hidden="false" customHeight="false" outlineLevel="0" collapsed="false">
      <c r="A2559" s="4" t="n">
        <v>40833</v>
      </c>
      <c r="B2559" s="0" t="s">
        <v>821</v>
      </c>
      <c r="C2559" s="0" t="s">
        <v>822</v>
      </c>
      <c r="D2559" s="14" t="n">
        <v>106.81</v>
      </c>
    </row>
    <row r="2560" customFormat="false" ht="15" hidden="false" customHeight="false" outlineLevel="0" collapsed="false">
      <c r="A2560" s="4" t="n">
        <v>40833</v>
      </c>
      <c r="B2560" s="0" t="s">
        <v>823</v>
      </c>
      <c r="C2560" s="0" t="s">
        <v>824</v>
      </c>
      <c r="D2560" s="14" t="n">
        <v>719.83</v>
      </c>
    </row>
    <row r="2561" customFormat="false" ht="15" hidden="false" customHeight="false" outlineLevel="0" collapsed="false">
      <c r="A2561" s="4" t="n">
        <v>40833</v>
      </c>
      <c r="B2561" s="0" t="s">
        <v>825</v>
      </c>
      <c r="C2561" s="0" t="s">
        <v>826</v>
      </c>
      <c r="D2561" s="14" t="n">
        <v>357.35</v>
      </c>
    </row>
    <row r="2562" customFormat="false" ht="15" hidden="false" customHeight="false" outlineLevel="0" collapsed="false">
      <c r="A2562" s="4" t="n">
        <v>40833</v>
      </c>
      <c r="B2562" s="0" t="s">
        <v>827</v>
      </c>
      <c r="C2562" s="0" t="s">
        <v>828</v>
      </c>
      <c r="D2562" s="14" t="n">
        <v>271.2</v>
      </c>
    </row>
    <row r="2563" customFormat="false" ht="15" hidden="false" customHeight="false" outlineLevel="0" collapsed="false">
      <c r="A2563" s="4" t="n">
        <v>40833</v>
      </c>
      <c r="B2563" s="0" t="s">
        <v>829</v>
      </c>
      <c r="C2563" s="0" t="s">
        <v>830</v>
      </c>
      <c r="D2563" s="14" t="n">
        <v>797.89</v>
      </c>
    </row>
    <row r="2564" customFormat="false" ht="15" hidden="false" customHeight="false" outlineLevel="0" collapsed="false">
      <c r="A2564" s="4" t="n">
        <v>40833</v>
      </c>
      <c r="B2564" s="0" t="s">
        <v>833</v>
      </c>
      <c r="C2564" s="0" t="s">
        <v>834</v>
      </c>
      <c r="D2564" s="14" t="n">
        <v>582.81</v>
      </c>
    </row>
    <row r="2565" customFormat="false" ht="15" hidden="false" customHeight="false" outlineLevel="0" collapsed="false">
      <c r="A2565" s="4" t="n">
        <v>40833</v>
      </c>
      <c r="B2565" s="0" t="s">
        <v>835</v>
      </c>
      <c r="C2565" s="0" t="s">
        <v>836</v>
      </c>
      <c r="D2565" s="14" t="n">
        <v>150.75</v>
      </c>
    </row>
    <row r="2566" customFormat="false" ht="15" hidden="false" customHeight="false" outlineLevel="0" collapsed="false">
      <c r="A2566" s="4" t="n">
        <v>40833</v>
      </c>
      <c r="B2566" s="0" t="s">
        <v>837</v>
      </c>
      <c r="C2566" s="0" t="s">
        <v>838</v>
      </c>
      <c r="D2566" s="14" t="n">
        <v>228.24</v>
      </c>
    </row>
    <row r="2567" customFormat="false" ht="15" hidden="false" customHeight="false" outlineLevel="0" collapsed="false">
      <c r="A2567" s="4" t="n">
        <v>40833</v>
      </c>
      <c r="B2567" s="0" t="s">
        <v>839</v>
      </c>
      <c r="C2567" s="0" t="s">
        <v>840</v>
      </c>
      <c r="D2567" s="14" t="n">
        <v>264.81</v>
      </c>
    </row>
    <row r="2568" customFormat="false" ht="15" hidden="false" customHeight="false" outlineLevel="0" collapsed="false">
      <c r="A2568" s="4" t="n">
        <v>40833</v>
      </c>
      <c r="B2568" s="0" t="s">
        <v>841</v>
      </c>
      <c r="C2568" s="0" t="s">
        <v>842</v>
      </c>
      <c r="D2568" s="14" t="n">
        <v>39.95</v>
      </c>
    </row>
    <row r="2569" customFormat="false" ht="15" hidden="false" customHeight="false" outlineLevel="0" collapsed="false">
      <c r="A2569" s="4" t="n">
        <v>40833</v>
      </c>
      <c r="B2569" s="0" t="s">
        <v>843</v>
      </c>
      <c r="C2569" s="0" t="s">
        <v>844</v>
      </c>
      <c r="D2569" s="14" t="n">
        <v>1210.63</v>
      </c>
    </row>
    <row r="2570" customFormat="false" ht="15" hidden="false" customHeight="false" outlineLevel="0" collapsed="false">
      <c r="A2570" s="4" t="n">
        <v>40833</v>
      </c>
      <c r="B2570" s="0" t="s">
        <v>845</v>
      </c>
      <c r="C2570" s="0" t="s">
        <v>846</v>
      </c>
      <c r="D2570" s="14" t="n">
        <v>435.2</v>
      </c>
    </row>
    <row r="2571" customFormat="false" ht="15" hidden="false" customHeight="false" outlineLevel="0" collapsed="false">
      <c r="A2571" s="4" t="n">
        <v>40833</v>
      </c>
      <c r="B2571" s="0" t="s">
        <v>847</v>
      </c>
      <c r="C2571" s="0" t="s">
        <v>848</v>
      </c>
      <c r="D2571" s="14" t="n">
        <v>1310.69</v>
      </c>
    </row>
    <row r="2572" customFormat="false" ht="15" hidden="false" customHeight="false" outlineLevel="0" collapsed="false">
      <c r="A2572" s="4" t="n">
        <v>40833</v>
      </c>
      <c r="B2572" s="0" t="s">
        <v>849</v>
      </c>
      <c r="C2572" s="0" t="s">
        <v>850</v>
      </c>
      <c r="D2572" s="14" t="n">
        <v>106</v>
      </c>
    </row>
    <row r="2573" customFormat="false" ht="15" hidden="false" customHeight="false" outlineLevel="0" collapsed="false">
      <c r="A2573" s="4" t="n">
        <v>40833</v>
      </c>
      <c r="B2573" s="0" t="s">
        <v>851</v>
      </c>
      <c r="C2573" s="0" t="s">
        <v>852</v>
      </c>
      <c r="D2573" s="14" t="n">
        <v>524.48</v>
      </c>
    </row>
    <row r="2574" customFormat="false" ht="15" hidden="false" customHeight="false" outlineLevel="0" collapsed="false">
      <c r="A2574" s="4" t="n">
        <v>40833</v>
      </c>
      <c r="B2574" s="0" t="s">
        <v>853</v>
      </c>
      <c r="C2574" s="0" t="s">
        <v>854</v>
      </c>
      <c r="D2574" s="14" t="n">
        <v>256.38</v>
      </c>
    </row>
    <row r="2575" customFormat="false" ht="15" hidden="false" customHeight="false" outlineLevel="0" collapsed="false">
      <c r="A2575" s="4" t="n">
        <v>40833</v>
      </c>
      <c r="B2575" s="0" t="s">
        <v>855</v>
      </c>
      <c r="C2575" s="0" t="s">
        <v>856</v>
      </c>
      <c r="D2575" s="14" t="n">
        <v>571.47</v>
      </c>
    </row>
    <row r="2576" customFormat="false" ht="15" hidden="false" customHeight="false" outlineLevel="0" collapsed="false">
      <c r="A2576" s="4" t="n">
        <v>40833</v>
      </c>
      <c r="B2576" s="0" t="s">
        <v>857</v>
      </c>
      <c r="C2576" s="0" t="s">
        <v>858</v>
      </c>
      <c r="D2576" s="14" t="n">
        <v>183.42</v>
      </c>
    </row>
    <row r="2577" customFormat="false" ht="15" hidden="false" customHeight="false" outlineLevel="0" collapsed="false">
      <c r="A2577" s="4" t="n">
        <v>40833</v>
      </c>
      <c r="B2577" s="0" t="s">
        <v>859</v>
      </c>
      <c r="C2577" s="0" t="s">
        <v>860</v>
      </c>
      <c r="D2577" s="14" t="n">
        <v>195.04</v>
      </c>
    </row>
    <row r="2578" customFormat="false" ht="15" hidden="false" customHeight="false" outlineLevel="0" collapsed="false">
      <c r="A2578" s="4" t="n">
        <v>40833</v>
      </c>
      <c r="B2578" s="0" t="s">
        <v>861</v>
      </c>
      <c r="C2578" s="0" t="s">
        <v>862</v>
      </c>
      <c r="D2578" s="14" t="n">
        <v>145.87</v>
      </c>
    </row>
    <row r="2579" customFormat="false" ht="15" hidden="false" customHeight="false" outlineLevel="0" collapsed="false">
      <c r="A2579" s="4" t="n">
        <v>40833</v>
      </c>
      <c r="B2579" s="0" t="s">
        <v>863</v>
      </c>
      <c r="C2579" s="0" t="s">
        <v>864</v>
      </c>
      <c r="D2579" s="14" t="n">
        <v>266.17</v>
      </c>
    </row>
    <row r="2580" customFormat="false" ht="15" hidden="false" customHeight="false" outlineLevel="0" collapsed="false">
      <c r="A2580" s="4" t="n">
        <v>40833</v>
      </c>
      <c r="B2580" s="0" t="s">
        <v>865</v>
      </c>
      <c r="C2580" s="0" t="s">
        <v>866</v>
      </c>
      <c r="D2580" s="14" t="n">
        <v>564.6</v>
      </c>
    </row>
    <row r="2581" customFormat="false" ht="15" hidden="false" customHeight="false" outlineLevel="0" collapsed="false">
      <c r="A2581" s="4" t="n">
        <v>40833</v>
      </c>
      <c r="B2581" s="0" t="s">
        <v>867</v>
      </c>
      <c r="C2581" s="0" t="s">
        <v>868</v>
      </c>
      <c r="D2581" s="14" t="n">
        <v>669.52</v>
      </c>
    </row>
    <row r="2582" customFormat="false" ht="15" hidden="false" customHeight="false" outlineLevel="0" collapsed="false">
      <c r="A2582" s="4" t="n">
        <v>40833</v>
      </c>
      <c r="B2582" s="0" t="s">
        <v>869</v>
      </c>
      <c r="C2582" s="0" t="s">
        <v>870</v>
      </c>
      <c r="D2582" s="14" t="n">
        <v>390.4</v>
      </c>
    </row>
    <row r="2583" customFormat="false" ht="15" hidden="false" customHeight="false" outlineLevel="0" collapsed="false">
      <c r="A2583" s="4" t="n">
        <v>40833</v>
      </c>
      <c r="B2583" s="0" t="s">
        <v>871</v>
      </c>
      <c r="C2583" s="0" t="s">
        <v>872</v>
      </c>
      <c r="D2583" s="14" t="n">
        <v>267.75</v>
      </c>
    </row>
    <row r="2584" customFormat="false" ht="15" hidden="false" customHeight="false" outlineLevel="0" collapsed="false">
      <c r="A2584" s="4" t="n">
        <v>40833</v>
      </c>
      <c r="B2584" s="0" t="s">
        <v>873</v>
      </c>
      <c r="C2584" s="0" t="s">
        <v>874</v>
      </c>
      <c r="D2584" s="14" t="n">
        <v>2021.85</v>
      </c>
    </row>
    <row r="2585" customFormat="false" ht="15" hidden="false" customHeight="false" outlineLevel="0" collapsed="false">
      <c r="A2585" s="4" t="n">
        <v>40833</v>
      </c>
      <c r="B2585" s="0" t="s">
        <v>875</v>
      </c>
      <c r="C2585" s="0" t="s">
        <v>876</v>
      </c>
      <c r="D2585" s="14" t="n">
        <v>415.7</v>
      </c>
    </row>
    <row r="2586" customFormat="false" ht="15" hidden="false" customHeight="false" outlineLevel="0" collapsed="false">
      <c r="A2586" s="4" t="n">
        <v>40833</v>
      </c>
      <c r="B2586" s="0" t="s">
        <v>877</v>
      </c>
      <c r="C2586" s="0" t="s">
        <v>878</v>
      </c>
      <c r="D2586" s="14" t="n">
        <v>821.84</v>
      </c>
    </row>
    <row r="2587" customFormat="false" ht="15" hidden="false" customHeight="false" outlineLevel="0" collapsed="false">
      <c r="A2587" s="4" t="n">
        <v>40833</v>
      </c>
      <c r="B2587" s="0" t="s">
        <v>879</v>
      </c>
      <c r="C2587" s="0" t="s">
        <v>880</v>
      </c>
      <c r="D2587" s="14" t="n">
        <v>686.99</v>
      </c>
    </row>
    <row r="2588" customFormat="false" ht="15" hidden="false" customHeight="false" outlineLevel="0" collapsed="false">
      <c r="A2588" s="4" t="n">
        <v>40833</v>
      </c>
      <c r="B2588" s="0" t="s">
        <v>881</v>
      </c>
      <c r="C2588" s="0" t="s">
        <v>882</v>
      </c>
      <c r="D2588" s="14" t="n">
        <v>81.18</v>
      </c>
    </row>
    <row r="2589" customFormat="false" ht="15" hidden="false" customHeight="false" outlineLevel="0" collapsed="false">
      <c r="A2589" s="4" t="n">
        <v>40833</v>
      </c>
      <c r="B2589" s="0" t="s">
        <v>883</v>
      </c>
      <c r="C2589" s="0" t="s">
        <v>884</v>
      </c>
      <c r="D2589" s="14" t="n">
        <v>769.67</v>
      </c>
    </row>
    <row r="2590" customFormat="false" ht="15" hidden="false" customHeight="false" outlineLevel="0" collapsed="false">
      <c r="A2590" s="4" t="n">
        <v>40840</v>
      </c>
      <c r="B2590" s="0" t="s">
        <v>61</v>
      </c>
      <c r="C2590" s="0" t="s">
        <v>62</v>
      </c>
      <c r="D2590" s="14" t="n">
        <v>87.83</v>
      </c>
    </row>
    <row r="2591" customFormat="false" ht="15" hidden="false" customHeight="false" outlineLevel="0" collapsed="false">
      <c r="A2591" s="4" t="n">
        <v>40840</v>
      </c>
      <c r="B2591" s="0" t="s">
        <v>63</v>
      </c>
      <c r="C2591" s="0" t="s">
        <v>64</v>
      </c>
      <c r="D2591" s="14" t="n">
        <v>892.06</v>
      </c>
    </row>
    <row r="2592" customFormat="false" ht="15" hidden="false" customHeight="false" outlineLevel="0" collapsed="false">
      <c r="A2592" s="4" t="n">
        <v>40840</v>
      </c>
      <c r="B2592" s="0" t="s">
        <v>65</v>
      </c>
      <c r="C2592" s="0" t="s">
        <v>66</v>
      </c>
      <c r="D2592" s="14" t="n">
        <v>596.18</v>
      </c>
    </row>
    <row r="2593" customFormat="false" ht="15" hidden="false" customHeight="false" outlineLevel="0" collapsed="false">
      <c r="A2593" s="4" t="n">
        <v>40840</v>
      </c>
      <c r="B2593" s="0" t="s">
        <v>69</v>
      </c>
      <c r="C2593" s="0" t="s">
        <v>70</v>
      </c>
      <c r="D2593" s="14" t="n">
        <v>505.56</v>
      </c>
    </row>
    <row r="2594" customFormat="false" ht="15" hidden="false" customHeight="false" outlineLevel="0" collapsed="false">
      <c r="A2594" s="4" t="n">
        <v>40840</v>
      </c>
      <c r="B2594" s="0" t="s">
        <v>71</v>
      </c>
      <c r="C2594" s="0" t="s">
        <v>72</v>
      </c>
      <c r="D2594" s="14" t="n">
        <v>4.96</v>
      </c>
    </row>
    <row r="2595" customFormat="false" ht="15" hidden="false" customHeight="false" outlineLevel="0" collapsed="false">
      <c r="A2595" s="4" t="n">
        <v>40840</v>
      </c>
      <c r="B2595" s="0" t="s">
        <v>73</v>
      </c>
      <c r="C2595" s="0" t="s">
        <v>74</v>
      </c>
      <c r="D2595" s="14" t="n">
        <v>493.35</v>
      </c>
    </row>
    <row r="2596" customFormat="false" ht="15" hidden="false" customHeight="false" outlineLevel="0" collapsed="false">
      <c r="A2596" s="4" t="n">
        <v>40840</v>
      </c>
      <c r="B2596" s="0" t="s">
        <v>75</v>
      </c>
      <c r="C2596" s="0" t="s">
        <v>76</v>
      </c>
      <c r="D2596" s="14" t="n">
        <v>427.16</v>
      </c>
    </row>
    <row r="2597" customFormat="false" ht="15" hidden="false" customHeight="false" outlineLevel="0" collapsed="false">
      <c r="A2597" s="4" t="n">
        <v>40840</v>
      </c>
      <c r="B2597" s="0" t="s">
        <v>77</v>
      </c>
      <c r="C2597" s="0" t="s">
        <v>78</v>
      </c>
      <c r="D2597" s="14" t="n">
        <v>556.6</v>
      </c>
    </row>
    <row r="2598" customFormat="false" ht="15" hidden="false" customHeight="false" outlineLevel="0" collapsed="false">
      <c r="A2598" s="4" t="n">
        <v>40840</v>
      </c>
      <c r="B2598" s="0" t="s">
        <v>79</v>
      </c>
      <c r="C2598" s="0" t="s">
        <v>80</v>
      </c>
      <c r="D2598" s="14" t="n">
        <v>475.99</v>
      </c>
    </row>
    <row r="2599" customFormat="false" ht="15" hidden="false" customHeight="false" outlineLevel="0" collapsed="false">
      <c r="A2599" s="4" t="n">
        <v>40840</v>
      </c>
      <c r="B2599" s="0" t="s">
        <v>81</v>
      </c>
      <c r="C2599" s="0" t="s">
        <v>82</v>
      </c>
      <c r="D2599" s="14" t="n">
        <v>281.87</v>
      </c>
    </row>
    <row r="2600" customFormat="false" ht="15" hidden="false" customHeight="false" outlineLevel="0" collapsed="false">
      <c r="A2600" s="4" t="n">
        <v>40840</v>
      </c>
      <c r="B2600" s="0" t="s">
        <v>83</v>
      </c>
      <c r="C2600" s="0" t="s">
        <v>84</v>
      </c>
      <c r="D2600" s="14" t="n">
        <v>207.37</v>
      </c>
    </row>
    <row r="2601" customFormat="false" ht="15" hidden="false" customHeight="false" outlineLevel="0" collapsed="false">
      <c r="A2601" s="4" t="n">
        <v>40840</v>
      </c>
      <c r="B2601" s="0" t="s">
        <v>85</v>
      </c>
      <c r="C2601" s="0" t="s">
        <v>86</v>
      </c>
      <c r="D2601" s="14" t="n">
        <v>362.62</v>
      </c>
    </row>
    <row r="2602" customFormat="false" ht="15" hidden="false" customHeight="false" outlineLevel="0" collapsed="false">
      <c r="A2602" s="4" t="n">
        <v>40840</v>
      </c>
      <c r="B2602" s="0" t="s">
        <v>87</v>
      </c>
      <c r="C2602" s="0" t="s">
        <v>88</v>
      </c>
      <c r="D2602" s="14" t="n">
        <v>570.22</v>
      </c>
    </row>
    <row r="2603" customFormat="false" ht="15" hidden="false" customHeight="false" outlineLevel="0" collapsed="false">
      <c r="A2603" s="4" t="n">
        <v>40840</v>
      </c>
      <c r="B2603" s="0" t="s">
        <v>89</v>
      </c>
      <c r="C2603" s="0" t="s">
        <v>90</v>
      </c>
      <c r="D2603" s="14" t="n">
        <v>198.9</v>
      </c>
    </row>
    <row r="2604" customFormat="false" ht="15" hidden="false" customHeight="false" outlineLevel="0" collapsed="false">
      <c r="A2604" s="4" t="n">
        <v>40840</v>
      </c>
      <c r="B2604" s="0" t="s">
        <v>91</v>
      </c>
      <c r="C2604" s="0" t="s">
        <v>92</v>
      </c>
      <c r="D2604" s="14" t="n">
        <v>167.66</v>
      </c>
    </row>
    <row r="2605" customFormat="false" ht="15" hidden="false" customHeight="false" outlineLevel="0" collapsed="false">
      <c r="A2605" s="4" t="n">
        <v>40840</v>
      </c>
      <c r="B2605" s="0" t="s">
        <v>93</v>
      </c>
      <c r="C2605" s="0" t="s">
        <v>94</v>
      </c>
      <c r="D2605" s="14" t="n">
        <v>316.86</v>
      </c>
    </row>
    <row r="2606" customFormat="false" ht="15" hidden="false" customHeight="false" outlineLevel="0" collapsed="false">
      <c r="A2606" s="4" t="n">
        <v>40840</v>
      </c>
      <c r="B2606" s="0" t="s">
        <v>95</v>
      </c>
      <c r="C2606" s="0" t="s">
        <v>96</v>
      </c>
      <c r="D2606" s="14" t="n">
        <v>95.4</v>
      </c>
    </row>
    <row r="2607" customFormat="false" ht="15" hidden="false" customHeight="false" outlineLevel="0" collapsed="false">
      <c r="A2607" s="4" t="n">
        <v>40840</v>
      </c>
      <c r="B2607" s="0" t="s">
        <v>97</v>
      </c>
      <c r="C2607" s="0" t="s">
        <v>98</v>
      </c>
      <c r="D2607" s="14" t="n">
        <v>163.65</v>
      </c>
    </row>
    <row r="2608" customFormat="false" ht="15" hidden="false" customHeight="false" outlineLevel="0" collapsed="false">
      <c r="A2608" s="4" t="n">
        <v>40840</v>
      </c>
      <c r="B2608" s="0" t="s">
        <v>99</v>
      </c>
      <c r="C2608" s="0" t="s">
        <v>100</v>
      </c>
      <c r="D2608" s="14" t="n">
        <v>454.2</v>
      </c>
    </row>
    <row r="2609" customFormat="false" ht="15" hidden="false" customHeight="false" outlineLevel="0" collapsed="false">
      <c r="A2609" s="4" t="n">
        <v>40840</v>
      </c>
      <c r="B2609" s="0" t="s">
        <v>101</v>
      </c>
      <c r="C2609" s="0" t="s">
        <v>102</v>
      </c>
      <c r="D2609" s="14" t="n">
        <v>86.63</v>
      </c>
    </row>
    <row r="2610" customFormat="false" ht="15" hidden="false" customHeight="false" outlineLevel="0" collapsed="false">
      <c r="A2610" s="4" t="n">
        <v>40840</v>
      </c>
      <c r="B2610" s="0" t="s">
        <v>103</v>
      </c>
      <c r="C2610" s="0" t="s">
        <v>104</v>
      </c>
      <c r="D2610" s="14" t="n">
        <v>112.5</v>
      </c>
    </row>
    <row r="2611" customFormat="false" ht="15" hidden="false" customHeight="false" outlineLevel="0" collapsed="false">
      <c r="A2611" s="4" t="n">
        <v>40840</v>
      </c>
      <c r="B2611" s="0" t="s">
        <v>105</v>
      </c>
      <c r="C2611" s="0" t="s">
        <v>106</v>
      </c>
      <c r="D2611" s="14" t="n">
        <v>16.25</v>
      </c>
    </row>
    <row r="2612" customFormat="false" ht="15" hidden="false" customHeight="false" outlineLevel="0" collapsed="false">
      <c r="A2612" s="4" t="n">
        <v>40840</v>
      </c>
      <c r="B2612" s="0" t="s">
        <v>107</v>
      </c>
      <c r="C2612" s="0" t="s">
        <v>108</v>
      </c>
      <c r="D2612" s="14" t="n">
        <v>-27.56</v>
      </c>
    </row>
    <row r="2613" customFormat="false" ht="15" hidden="false" customHeight="false" outlineLevel="0" collapsed="false">
      <c r="A2613" s="4" t="n">
        <v>40840</v>
      </c>
      <c r="B2613" s="0" t="s">
        <v>109</v>
      </c>
      <c r="C2613" s="0" t="s">
        <v>110</v>
      </c>
      <c r="D2613" s="14" t="n">
        <v>11.69</v>
      </c>
    </row>
    <row r="2614" customFormat="false" ht="15" hidden="false" customHeight="false" outlineLevel="0" collapsed="false">
      <c r="A2614" s="4" t="n">
        <v>40840</v>
      </c>
      <c r="B2614" s="0" t="s">
        <v>111</v>
      </c>
      <c r="C2614" s="0" t="s">
        <v>112</v>
      </c>
      <c r="D2614" s="14" t="n">
        <v>204.04</v>
      </c>
    </row>
    <row r="2615" customFormat="false" ht="15" hidden="false" customHeight="false" outlineLevel="0" collapsed="false">
      <c r="A2615" s="4" t="n">
        <v>40840</v>
      </c>
      <c r="B2615" s="0" t="s">
        <v>113</v>
      </c>
      <c r="C2615" s="0" t="s">
        <v>114</v>
      </c>
      <c r="D2615" s="14" t="n">
        <v>29.5</v>
      </c>
    </row>
    <row r="2616" customFormat="false" ht="15" hidden="false" customHeight="false" outlineLevel="0" collapsed="false">
      <c r="A2616" s="4" t="n">
        <v>40840</v>
      </c>
      <c r="B2616" s="0" t="s">
        <v>115</v>
      </c>
      <c r="C2616" s="0" t="s">
        <v>116</v>
      </c>
      <c r="D2616" s="14" t="n">
        <v>110.52</v>
      </c>
    </row>
    <row r="2617" customFormat="false" ht="15" hidden="false" customHeight="false" outlineLevel="0" collapsed="false">
      <c r="A2617" s="4" t="n">
        <v>40840</v>
      </c>
      <c r="B2617" s="0" t="s">
        <v>117</v>
      </c>
      <c r="C2617" s="0" t="s">
        <v>118</v>
      </c>
      <c r="D2617" s="14" t="n">
        <v>59.96</v>
      </c>
    </row>
    <row r="2618" customFormat="false" ht="15" hidden="false" customHeight="false" outlineLevel="0" collapsed="false">
      <c r="A2618" s="4" t="n">
        <v>40840</v>
      </c>
      <c r="B2618" s="0" t="s">
        <v>119</v>
      </c>
      <c r="C2618" s="0" t="s">
        <v>120</v>
      </c>
      <c r="D2618" s="14" t="n">
        <v>334.04</v>
      </c>
    </row>
    <row r="2619" customFormat="false" ht="15" hidden="false" customHeight="false" outlineLevel="0" collapsed="false">
      <c r="A2619" s="4" t="n">
        <v>40840</v>
      </c>
      <c r="B2619" s="0" t="s">
        <v>121</v>
      </c>
      <c r="C2619" s="0" t="s">
        <v>122</v>
      </c>
      <c r="D2619" s="14" t="n">
        <v>47.26</v>
      </c>
    </row>
    <row r="2620" customFormat="false" ht="15" hidden="false" customHeight="false" outlineLevel="0" collapsed="false">
      <c r="A2620" s="4" t="n">
        <v>40840</v>
      </c>
      <c r="B2620" s="0" t="s">
        <v>123</v>
      </c>
      <c r="C2620" s="0" t="s">
        <v>124</v>
      </c>
      <c r="D2620" s="14" t="n">
        <v>87.69</v>
      </c>
    </row>
    <row r="2621" customFormat="false" ht="15" hidden="false" customHeight="false" outlineLevel="0" collapsed="false">
      <c r="A2621" s="4" t="n">
        <v>40840</v>
      </c>
      <c r="B2621" s="0" t="s">
        <v>125</v>
      </c>
      <c r="C2621" s="0" t="s">
        <v>126</v>
      </c>
      <c r="D2621" s="14" t="n">
        <v>655.67</v>
      </c>
    </row>
    <row r="2622" customFormat="false" ht="15" hidden="false" customHeight="false" outlineLevel="0" collapsed="false">
      <c r="A2622" s="4" t="n">
        <v>40840</v>
      </c>
      <c r="B2622" s="0" t="s">
        <v>127</v>
      </c>
      <c r="C2622" s="0" t="s">
        <v>128</v>
      </c>
      <c r="D2622" s="14" t="n">
        <v>146.84</v>
      </c>
    </row>
    <row r="2623" customFormat="false" ht="15" hidden="false" customHeight="false" outlineLevel="0" collapsed="false">
      <c r="A2623" s="4" t="n">
        <v>40840</v>
      </c>
      <c r="B2623" s="0" t="s">
        <v>129</v>
      </c>
      <c r="C2623" s="0" t="s">
        <v>130</v>
      </c>
      <c r="D2623" s="14" t="n">
        <v>310.41</v>
      </c>
    </row>
    <row r="2624" customFormat="false" ht="15" hidden="false" customHeight="false" outlineLevel="0" collapsed="false">
      <c r="A2624" s="4" t="n">
        <v>40840</v>
      </c>
      <c r="B2624" s="0" t="s">
        <v>131</v>
      </c>
      <c r="C2624" s="0" t="s">
        <v>132</v>
      </c>
      <c r="D2624" s="14" t="n">
        <v>568.43</v>
      </c>
    </row>
    <row r="2625" customFormat="false" ht="15" hidden="false" customHeight="false" outlineLevel="0" collapsed="false">
      <c r="A2625" s="4" t="n">
        <v>40840</v>
      </c>
      <c r="B2625" s="0" t="s">
        <v>133</v>
      </c>
      <c r="C2625" s="0" t="s">
        <v>134</v>
      </c>
      <c r="D2625" s="14" t="n">
        <v>2014.01</v>
      </c>
    </row>
    <row r="2626" customFormat="false" ht="15" hidden="false" customHeight="false" outlineLevel="0" collapsed="false">
      <c r="A2626" s="4" t="n">
        <v>40840</v>
      </c>
      <c r="B2626" s="0" t="s">
        <v>135</v>
      </c>
      <c r="C2626" s="0" t="s">
        <v>136</v>
      </c>
      <c r="D2626" s="14" t="n">
        <v>17.85</v>
      </c>
    </row>
    <row r="2627" customFormat="false" ht="15" hidden="false" customHeight="false" outlineLevel="0" collapsed="false">
      <c r="A2627" s="4" t="n">
        <v>40840</v>
      </c>
      <c r="B2627" s="0" t="s">
        <v>137</v>
      </c>
      <c r="C2627" s="0" t="s">
        <v>138</v>
      </c>
      <c r="D2627" s="14" t="n">
        <v>258.15</v>
      </c>
    </row>
    <row r="2628" customFormat="false" ht="15" hidden="false" customHeight="false" outlineLevel="0" collapsed="false">
      <c r="A2628" s="4" t="n">
        <v>40840</v>
      </c>
      <c r="B2628" s="0" t="s">
        <v>139</v>
      </c>
      <c r="C2628" s="0" t="s">
        <v>140</v>
      </c>
      <c r="D2628" s="14" t="n">
        <v>31.48</v>
      </c>
    </row>
    <row r="2629" customFormat="false" ht="15" hidden="false" customHeight="false" outlineLevel="0" collapsed="false">
      <c r="A2629" s="4" t="n">
        <v>40840</v>
      </c>
      <c r="B2629" s="0" t="s">
        <v>141</v>
      </c>
      <c r="C2629" s="0" t="s">
        <v>142</v>
      </c>
      <c r="D2629" s="14" t="n">
        <v>191.72</v>
      </c>
    </row>
    <row r="2630" customFormat="false" ht="15" hidden="false" customHeight="false" outlineLevel="0" collapsed="false">
      <c r="A2630" s="4" t="n">
        <v>40840</v>
      </c>
      <c r="B2630" s="0" t="s">
        <v>143</v>
      </c>
      <c r="C2630" s="0" t="s">
        <v>144</v>
      </c>
      <c r="D2630" s="14" t="n">
        <v>165.96</v>
      </c>
    </row>
    <row r="2631" customFormat="false" ht="15" hidden="false" customHeight="false" outlineLevel="0" collapsed="false">
      <c r="A2631" s="4" t="n">
        <v>40840</v>
      </c>
      <c r="B2631" s="0" t="s">
        <v>145</v>
      </c>
      <c r="C2631" s="0" t="s">
        <v>146</v>
      </c>
      <c r="D2631" s="14" t="n">
        <v>611.29</v>
      </c>
    </row>
    <row r="2632" customFormat="false" ht="15" hidden="false" customHeight="false" outlineLevel="0" collapsed="false">
      <c r="A2632" s="4" t="n">
        <v>40840</v>
      </c>
      <c r="B2632" s="0" t="s">
        <v>147</v>
      </c>
      <c r="C2632" s="0" t="s">
        <v>148</v>
      </c>
      <c r="D2632" s="14" t="n">
        <v>330.29</v>
      </c>
    </row>
    <row r="2633" customFormat="false" ht="15" hidden="false" customHeight="false" outlineLevel="0" collapsed="false">
      <c r="A2633" s="4" t="n">
        <v>40840</v>
      </c>
      <c r="B2633" s="0" t="s">
        <v>149</v>
      </c>
      <c r="C2633" s="0" t="s">
        <v>150</v>
      </c>
      <c r="D2633" s="14" t="n">
        <v>304.32</v>
      </c>
    </row>
    <row r="2634" customFormat="false" ht="15" hidden="false" customHeight="false" outlineLevel="0" collapsed="false">
      <c r="A2634" s="4" t="n">
        <v>40840</v>
      </c>
      <c r="B2634" s="0" t="s">
        <v>151</v>
      </c>
      <c r="C2634" s="0" t="s">
        <v>152</v>
      </c>
      <c r="D2634" s="14" t="n">
        <v>390.53</v>
      </c>
    </row>
    <row r="2635" customFormat="false" ht="15" hidden="false" customHeight="false" outlineLevel="0" collapsed="false">
      <c r="A2635" s="4" t="n">
        <v>40840</v>
      </c>
      <c r="B2635" s="0" t="s">
        <v>153</v>
      </c>
      <c r="C2635" s="0" t="s">
        <v>154</v>
      </c>
      <c r="D2635" s="14" t="n">
        <v>298.61</v>
      </c>
    </row>
    <row r="2636" customFormat="false" ht="15" hidden="false" customHeight="false" outlineLevel="0" collapsed="false">
      <c r="A2636" s="4" t="n">
        <v>40840</v>
      </c>
      <c r="B2636" s="0" t="s">
        <v>155</v>
      </c>
      <c r="C2636" s="0" t="s">
        <v>156</v>
      </c>
      <c r="D2636" s="14" t="n">
        <v>112.18</v>
      </c>
    </row>
    <row r="2637" customFormat="false" ht="15" hidden="false" customHeight="false" outlineLevel="0" collapsed="false">
      <c r="A2637" s="4" t="n">
        <v>40840</v>
      </c>
      <c r="B2637" s="0" t="s">
        <v>157</v>
      </c>
      <c r="C2637" s="0" t="s">
        <v>158</v>
      </c>
      <c r="D2637" s="14" t="n">
        <v>163.2</v>
      </c>
    </row>
    <row r="2638" customFormat="false" ht="15" hidden="false" customHeight="false" outlineLevel="0" collapsed="false">
      <c r="A2638" s="4" t="n">
        <v>40840</v>
      </c>
      <c r="B2638" s="0" t="s">
        <v>159</v>
      </c>
      <c r="C2638" s="0" t="s">
        <v>160</v>
      </c>
      <c r="D2638" s="14" t="n">
        <v>43.35</v>
      </c>
    </row>
    <row r="2639" customFormat="false" ht="15" hidden="false" customHeight="false" outlineLevel="0" collapsed="false">
      <c r="A2639" s="4" t="n">
        <v>40840</v>
      </c>
      <c r="B2639" s="0" t="s">
        <v>161</v>
      </c>
      <c r="C2639" s="0" t="s">
        <v>162</v>
      </c>
      <c r="D2639" s="14" t="n">
        <v>191.25</v>
      </c>
    </row>
    <row r="2640" customFormat="false" ht="15" hidden="false" customHeight="false" outlineLevel="0" collapsed="false">
      <c r="A2640" s="4" t="n">
        <v>40840</v>
      </c>
      <c r="B2640" s="0" t="s">
        <v>163</v>
      </c>
      <c r="C2640" s="0" t="s">
        <v>164</v>
      </c>
      <c r="D2640" s="14" t="n">
        <v>79.6</v>
      </c>
    </row>
    <row r="2641" customFormat="false" ht="15" hidden="false" customHeight="false" outlineLevel="0" collapsed="false">
      <c r="A2641" s="4" t="n">
        <v>40840</v>
      </c>
      <c r="B2641" s="0" t="s">
        <v>165</v>
      </c>
      <c r="C2641" s="0" t="s">
        <v>166</v>
      </c>
      <c r="D2641" s="14" t="n">
        <v>270.62</v>
      </c>
    </row>
    <row r="2642" customFormat="false" ht="15" hidden="false" customHeight="false" outlineLevel="0" collapsed="false">
      <c r="A2642" s="4" t="n">
        <v>40840</v>
      </c>
      <c r="B2642" s="0" t="s">
        <v>167</v>
      </c>
      <c r="C2642" s="0" t="s">
        <v>168</v>
      </c>
      <c r="D2642" s="14" t="n">
        <v>320.44</v>
      </c>
    </row>
    <row r="2643" customFormat="false" ht="15" hidden="false" customHeight="false" outlineLevel="0" collapsed="false">
      <c r="A2643" s="4" t="n">
        <v>40840</v>
      </c>
      <c r="B2643" s="0" t="s">
        <v>169</v>
      </c>
      <c r="C2643" s="0" t="s">
        <v>170</v>
      </c>
      <c r="D2643" s="14" t="n">
        <v>31.25</v>
      </c>
    </row>
    <row r="2644" customFormat="false" ht="15" hidden="false" customHeight="false" outlineLevel="0" collapsed="false">
      <c r="A2644" s="4" t="n">
        <v>40840</v>
      </c>
      <c r="B2644" s="0" t="s">
        <v>171</v>
      </c>
      <c r="C2644" s="0" t="s">
        <v>172</v>
      </c>
      <c r="D2644" s="14" t="n">
        <v>101.38</v>
      </c>
    </row>
    <row r="2645" customFormat="false" ht="15" hidden="false" customHeight="false" outlineLevel="0" collapsed="false">
      <c r="A2645" s="4" t="n">
        <v>40840</v>
      </c>
      <c r="B2645" s="0" t="s">
        <v>173</v>
      </c>
      <c r="C2645" s="0" t="s">
        <v>174</v>
      </c>
      <c r="D2645" s="14" t="n">
        <v>311.37</v>
      </c>
    </row>
    <row r="2646" customFormat="false" ht="15" hidden="false" customHeight="false" outlineLevel="0" collapsed="false">
      <c r="A2646" s="4" t="n">
        <v>40840</v>
      </c>
      <c r="B2646" s="0" t="s">
        <v>175</v>
      </c>
      <c r="C2646" s="0" t="s">
        <v>176</v>
      </c>
      <c r="D2646" s="14" t="n">
        <v>104.88</v>
      </c>
    </row>
    <row r="2647" customFormat="false" ht="15" hidden="false" customHeight="false" outlineLevel="0" collapsed="false">
      <c r="A2647" s="4" t="n">
        <v>40840</v>
      </c>
      <c r="B2647" s="0" t="s">
        <v>177</v>
      </c>
      <c r="C2647" s="0" t="s">
        <v>178</v>
      </c>
      <c r="D2647" s="14" t="n">
        <v>128.07</v>
      </c>
    </row>
    <row r="2648" customFormat="false" ht="15" hidden="false" customHeight="false" outlineLevel="0" collapsed="false">
      <c r="A2648" s="4" t="n">
        <v>40840</v>
      </c>
      <c r="B2648" s="0" t="s">
        <v>179</v>
      </c>
      <c r="C2648" s="0" t="s">
        <v>180</v>
      </c>
      <c r="D2648" s="14" t="n">
        <v>35.4</v>
      </c>
    </row>
    <row r="2649" customFormat="false" ht="15" hidden="false" customHeight="false" outlineLevel="0" collapsed="false">
      <c r="A2649" s="4" t="n">
        <v>40840</v>
      </c>
      <c r="B2649" s="0" t="s">
        <v>181</v>
      </c>
      <c r="C2649" s="0" t="s">
        <v>182</v>
      </c>
      <c r="D2649" s="14" t="n">
        <v>74.19</v>
      </c>
    </row>
    <row r="2650" customFormat="false" ht="15" hidden="false" customHeight="false" outlineLevel="0" collapsed="false">
      <c r="A2650" s="4" t="n">
        <v>40840</v>
      </c>
      <c r="B2650" s="0" t="s">
        <v>183</v>
      </c>
      <c r="C2650" s="0" t="s">
        <v>184</v>
      </c>
      <c r="D2650" s="14" t="n">
        <v>3.75</v>
      </c>
    </row>
    <row r="2651" customFormat="false" ht="15" hidden="false" customHeight="false" outlineLevel="0" collapsed="false">
      <c r="A2651" s="4" t="n">
        <v>40840</v>
      </c>
      <c r="B2651" s="0" t="s">
        <v>185</v>
      </c>
      <c r="C2651" s="0" t="s">
        <v>186</v>
      </c>
      <c r="D2651" s="14" t="n">
        <v>32.97</v>
      </c>
    </row>
    <row r="2652" customFormat="false" ht="15" hidden="false" customHeight="false" outlineLevel="0" collapsed="false">
      <c r="A2652" s="4" t="n">
        <v>40840</v>
      </c>
      <c r="B2652" s="0" t="s">
        <v>187</v>
      </c>
      <c r="C2652" s="0" t="s">
        <v>188</v>
      </c>
      <c r="D2652" s="14" t="n">
        <v>51.11</v>
      </c>
    </row>
    <row r="2653" customFormat="false" ht="15" hidden="false" customHeight="false" outlineLevel="0" collapsed="false">
      <c r="A2653" s="4" t="n">
        <v>40840</v>
      </c>
      <c r="B2653" s="0" t="s">
        <v>189</v>
      </c>
      <c r="C2653" s="0" t="s">
        <v>190</v>
      </c>
      <c r="D2653" s="14" t="n">
        <v>70.93</v>
      </c>
    </row>
    <row r="2654" customFormat="false" ht="15" hidden="false" customHeight="false" outlineLevel="0" collapsed="false">
      <c r="A2654" s="4" t="n">
        <v>40840</v>
      </c>
      <c r="B2654" s="0" t="s">
        <v>191</v>
      </c>
      <c r="C2654" s="0" t="s">
        <v>192</v>
      </c>
      <c r="D2654" s="14" t="n">
        <v>116.25</v>
      </c>
    </row>
    <row r="2655" customFormat="false" ht="15" hidden="false" customHeight="false" outlineLevel="0" collapsed="false">
      <c r="A2655" s="4" t="n">
        <v>40840</v>
      </c>
      <c r="B2655" s="0" t="s">
        <v>193</v>
      </c>
      <c r="C2655" s="0" t="s">
        <v>194</v>
      </c>
      <c r="D2655" s="14" t="n">
        <v>192.22</v>
      </c>
    </row>
    <row r="2656" customFormat="false" ht="15" hidden="false" customHeight="false" outlineLevel="0" collapsed="false">
      <c r="A2656" s="4" t="n">
        <v>40840</v>
      </c>
      <c r="B2656" s="0" t="s">
        <v>195</v>
      </c>
      <c r="C2656" s="0" t="s">
        <v>196</v>
      </c>
      <c r="D2656" s="14" t="n">
        <v>79.75</v>
      </c>
    </row>
    <row r="2657" customFormat="false" ht="15" hidden="false" customHeight="false" outlineLevel="0" collapsed="false">
      <c r="A2657" s="4" t="n">
        <v>40840</v>
      </c>
      <c r="B2657" s="0" t="s">
        <v>197</v>
      </c>
      <c r="C2657" s="0" t="s">
        <v>198</v>
      </c>
      <c r="D2657" s="14" t="n">
        <v>40.08</v>
      </c>
    </row>
    <row r="2658" customFormat="false" ht="15" hidden="false" customHeight="false" outlineLevel="0" collapsed="false">
      <c r="A2658" s="4" t="n">
        <v>40840</v>
      </c>
      <c r="B2658" s="0" t="s">
        <v>199</v>
      </c>
      <c r="C2658" s="0" t="s">
        <v>200</v>
      </c>
      <c r="D2658" s="14" t="n">
        <v>91.77</v>
      </c>
    </row>
    <row r="2659" customFormat="false" ht="15" hidden="false" customHeight="false" outlineLevel="0" collapsed="false">
      <c r="A2659" s="4" t="n">
        <v>40840</v>
      </c>
      <c r="B2659" s="0" t="s">
        <v>201</v>
      </c>
      <c r="C2659" s="0" t="s">
        <v>202</v>
      </c>
      <c r="D2659" s="14" t="n">
        <v>86.21</v>
      </c>
    </row>
    <row r="2660" customFormat="false" ht="15" hidden="false" customHeight="false" outlineLevel="0" collapsed="false">
      <c r="A2660" s="4" t="n">
        <v>40840</v>
      </c>
      <c r="B2660" s="0" t="s">
        <v>203</v>
      </c>
      <c r="C2660" s="0" t="s">
        <v>204</v>
      </c>
      <c r="D2660" s="14" t="n">
        <v>303.51</v>
      </c>
    </row>
    <row r="2661" customFormat="false" ht="15" hidden="false" customHeight="false" outlineLevel="0" collapsed="false">
      <c r="A2661" s="4" t="n">
        <v>40840</v>
      </c>
      <c r="B2661" s="0" t="s">
        <v>205</v>
      </c>
      <c r="C2661" s="0" t="s">
        <v>206</v>
      </c>
      <c r="D2661" s="14" t="n">
        <v>452.06</v>
      </c>
    </row>
    <row r="2662" customFormat="false" ht="15" hidden="false" customHeight="false" outlineLevel="0" collapsed="false">
      <c r="A2662" s="4" t="n">
        <v>40840</v>
      </c>
      <c r="B2662" s="0" t="s">
        <v>207</v>
      </c>
      <c r="C2662" s="0" t="s">
        <v>208</v>
      </c>
      <c r="D2662" s="14" t="n">
        <v>215.05</v>
      </c>
    </row>
    <row r="2663" customFormat="false" ht="15" hidden="false" customHeight="false" outlineLevel="0" collapsed="false">
      <c r="A2663" s="4" t="n">
        <v>40840</v>
      </c>
      <c r="B2663" s="0" t="s">
        <v>209</v>
      </c>
      <c r="C2663" s="0" t="s">
        <v>210</v>
      </c>
      <c r="D2663" s="14" t="n">
        <v>155.76</v>
      </c>
    </row>
    <row r="2664" customFormat="false" ht="15" hidden="false" customHeight="false" outlineLevel="0" collapsed="false">
      <c r="A2664" s="4" t="n">
        <v>40840</v>
      </c>
      <c r="B2664" s="0" t="s">
        <v>211</v>
      </c>
      <c r="C2664" s="0" t="s">
        <v>212</v>
      </c>
      <c r="D2664" s="14" t="n">
        <v>220.06</v>
      </c>
    </row>
    <row r="2665" customFormat="false" ht="15" hidden="false" customHeight="false" outlineLevel="0" collapsed="false">
      <c r="A2665" s="4" t="n">
        <v>40840</v>
      </c>
      <c r="B2665" s="0" t="s">
        <v>213</v>
      </c>
      <c r="C2665" s="0" t="s">
        <v>214</v>
      </c>
      <c r="D2665" s="14" t="n">
        <v>620.78</v>
      </c>
    </row>
    <row r="2666" customFormat="false" ht="15" hidden="false" customHeight="false" outlineLevel="0" collapsed="false">
      <c r="A2666" s="4" t="n">
        <v>40840</v>
      </c>
      <c r="B2666" s="0" t="s">
        <v>215</v>
      </c>
      <c r="C2666" s="0" t="s">
        <v>216</v>
      </c>
      <c r="D2666" s="14" t="n">
        <v>382.28</v>
      </c>
    </row>
    <row r="2667" customFormat="false" ht="15" hidden="false" customHeight="false" outlineLevel="0" collapsed="false">
      <c r="A2667" s="4" t="n">
        <v>40840</v>
      </c>
      <c r="B2667" s="0" t="s">
        <v>217</v>
      </c>
      <c r="C2667" s="0" t="s">
        <v>218</v>
      </c>
      <c r="D2667" s="14" t="n">
        <v>688.76</v>
      </c>
    </row>
    <row r="2668" customFormat="false" ht="15" hidden="false" customHeight="false" outlineLevel="0" collapsed="false">
      <c r="A2668" s="4" t="n">
        <v>40840</v>
      </c>
      <c r="B2668" s="0" t="s">
        <v>219</v>
      </c>
      <c r="C2668" s="0" t="s">
        <v>220</v>
      </c>
      <c r="D2668" s="14" t="n">
        <v>597.66</v>
      </c>
    </row>
    <row r="2669" customFormat="false" ht="15" hidden="false" customHeight="false" outlineLevel="0" collapsed="false">
      <c r="A2669" s="4" t="n">
        <v>40840</v>
      </c>
      <c r="B2669" s="0" t="s">
        <v>221</v>
      </c>
      <c r="C2669" s="0" t="s">
        <v>222</v>
      </c>
      <c r="D2669" s="14" t="n">
        <v>213.77</v>
      </c>
    </row>
    <row r="2670" customFormat="false" ht="15" hidden="false" customHeight="false" outlineLevel="0" collapsed="false">
      <c r="A2670" s="4" t="n">
        <v>40840</v>
      </c>
      <c r="B2670" s="0" t="s">
        <v>223</v>
      </c>
      <c r="C2670" s="0" t="s">
        <v>224</v>
      </c>
      <c r="D2670" s="14" t="n">
        <v>1958.16</v>
      </c>
    </row>
    <row r="2671" customFormat="false" ht="15" hidden="false" customHeight="false" outlineLevel="0" collapsed="false">
      <c r="A2671" s="4" t="n">
        <v>40840</v>
      </c>
      <c r="B2671" s="0" t="s">
        <v>227</v>
      </c>
      <c r="C2671" s="0" t="s">
        <v>228</v>
      </c>
      <c r="D2671" s="14" t="n">
        <v>541.4</v>
      </c>
    </row>
    <row r="2672" customFormat="false" ht="15" hidden="false" customHeight="false" outlineLevel="0" collapsed="false">
      <c r="A2672" s="4" t="n">
        <v>40840</v>
      </c>
      <c r="B2672" s="0" t="s">
        <v>229</v>
      </c>
      <c r="C2672" s="0" t="s">
        <v>230</v>
      </c>
      <c r="D2672" s="14" t="n">
        <v>1246.97</v>
      </c>
    </row>
    <row r="2673" customFormat="false" ht="15" hidden="false" customHeight="false" outlineLevel="0" collapsed="false">
      <c r="A2673" s="4" t="n">
        <v>40840</v>
      </c>
      <c r="B2673" s="0" t="s">
        <v>231</v>
      </c>
      <c r="C2673" s="0" t="s">
        <v>232</v>
      </c>
      <c r="D2673" s="14" t="n">
        <v>361.25</v>
      </c>
    </row>
    <row r="2674" customFormat="false" ht="15" hidden="false" customHeight="false" outlineLevel="0" collapsed="false">
      <c r="A2674" s="4" t="n">
        <v>40840</v>
      </c>
      <c r="B2674" s="0" t="s">
        <v>233</v>
      </c>
      <c r="C2674" s="0" t="s">
        <v>234</v>
      </c>
      <c r="D2674" s="14" t="n">
        <v>1271.3</v>
      </c>
    </row>
    <row r="2675" customFormat="false" ht="15" hidden="false" customHeight="false" outlineLevel="0" collapsed="false">
      <c r="A2675" s="4" t="n">
        <v>40840</v>
      </c>
      <c r="B2675" s="0" t="s">
        <v>235</v>
      </c>
      <c r="C2675" s="0" t="s">
        <v>236</v>
      </c>
      <c r="D2675" s="14" t="n">
        <v>8.85</v>
      </c>
    </row>
    <row r="2676" customFormat="false" ht="15" hidden="false" customHeight="false" outlineLevel="0" collapsed="false">
      <c r="A2676" s="4" t="n">
        <v>40840</v>
      </c>
      <c r="B2676" s="0" t="s">
        <v>237</v>
      </c>
      <c r="C2676" s="0" t="s">
        <v>238</v>
      </c>
      <c r="D2676" s="14" t="n">
        <v>117.3</v>
      </c>
    </row>
    <row r="2677" customFormat="false" ht="15" hidden="false" customHeight="false" outlineLevel="0" collapsed="false">
      <c r="A2677" s="4" t="n">
        <v>40840</v>
      </c>
      <c r="B2677" s="0" t="s">
        <v>239</v>
      </c>
      <c r="C2677" s="0" t="s">
        <v>240</v>
      </c>
      <c r="D2677" s="14" t="n">
        <v>943.49</v>
      </c>
    </row>
    <row r="2678" customFormat="false" ht="15" hidden="false" customHeight="false" outlineLevel="0" collapsed="false">
      <c r="A2678" s="4" t="n">
        <v>40840</v>
      </c>
      <c r="B2678" s="0" t="s">
        <v>241</v>
      </c>
      <c r="C2678" s="0" t="s">
        <v>242</v>
      </c>
      <c r="D2678" s="14" t="n">
        <v>470.64</v>
      </c>
    </row>
    <row r="2679" customFormat="false" ht="15" hidden="false" customHeight="false" outlineLevel="0" collapsed="false">
      <c r="A2679" s="4" t="n">
        <v>40840</v>
      </c>
      <c r="B2679" s="0" t="s">
        <v>243</v>
      </c>
      <c r="C2679" s="0" t="s">
        <v>244</v>
      </c>
      <c r="D2679" s="14" t="n">
        <v>174.16</v>
      </c>
    </row>
    <row r="2680" customFormat="false" ht="15" hidden="false" customHeight="false" outlineLevel="0" collapsed="false">
      <c r="A2680" s="4" t="n">
        <v>40840</v>
      </c>
      <c r="B2680" s="0" t="s">
        <v>245</v>
      </c>
      <c r="C2680" s="0" t="s">
        <v>246</v>
      </c>
      <c r="D2680" s="14" t="n">
        <v>418</v>
      </c>
    </row>
    <row r="2681" customFormat="false" ht="15" hidden="false" customHeight="false" outlineLevel="0" collapsed="false">
      <c r="A2681" s="4" t="n">
        <v>40840</v>
      </c>
      <c r="B2681" s="0" t="s">
        <v>247</v>
      </c>
      <c r="C2681" s="0" t="s">
        <v>248</v>
      </c>
      <c r="D2681" s="14" t="n">
        <v>477.21</v>
      </c>
    </row>
    <row r="2682" customFormat="false" ht="15" hidden="false" customHeight="false" outlineLevel="0" collapsed="false">
      <c r="A2682" s="4" t="n">
        <v>40840</v>
      </c>
      <c r="B2682" s="0" t="s">
        <v>249</v>
      </c>
      <c r="C2682" s="0" t="s">
        <v>250</v>
      </c>
      <c r="D2682" s="14" t="n">
        <v>26.88</v>
      </c>
    </row>
    <row r="2683" customFormat="false" ht="15" hidden="false" customHeight="false" outlineLevel="0" collapsed="false">
      <c r="A2683" s="4" t="n">
        <v>40840</v>
      </c>
      <c r="B2683" s="0" t="s">
        <v>253</v>
      </c>
      <c r="C2683" s="0" t="s">
        <v>254</v>
      </c>
      <c r="D2683" s="14" t="n">
        <v>306.69</v>
      </c>
    </row>
    <row r="2684" customFormat="false" ht="15" hidden="false" customHeight="false" outlineLevel="0" collapsed="false">
      <c r="A2684" s="4" t="n">
        <v>40840</v>
      </c>
      <c r="B2684" s="0" t="s">
        <v>255</v>
      </c>
      <c r="C2684" s="0" t="s">
        <v>256</v>
      </c>
      <c r="D2684" s="14" t="n">
        <v>187.59</v>
      </c>
    </row>
    <row r="2685" customFormat="false" ht="15" hidden="false" customHeight="false" outlineLevel="0" collapsed="false">
      <c r="A2685" s="4" t="n">
        <v>40840</v>
      </c>
      <c r="B2685" s="0" t="s">
        <v>257</v>
      </c>
      <c r="C2685" s="0" t="s">
        <v>258</v>
      </c>
      <c r="D2685" s="14" t="n">
        <v>40.29</v>
      </c>
    </row>
    <row r="2686" customFormat="false" ht="15" hidden="false" customHeight="false" outlineLevel="0" collapsed="false">
      <c r="A2686" s="4" t="n">
        <v>40840</v>
      </c>
      <c r="B2686" s="0" t="s">
        <v>259</v>
      </c>
      <c r="C2686" s="0" t="s">
        <v>260</v>
      </c>
      <c r="D2686" s="14" t="n">
        <v>82.6</v>
      </c>
    </row>
    <row r="2687" customFormat="false" ht="15" hidden="false" customHeight="false" outlineLevel="0" collapsed="false">
      <c r="A2687" s="4" t="n">
        <v>40840</v>
      </c>
      <c r="B2687" s="0" t="s">
        <v>261</v>
      </c>
      <c r="C2687" s="0" t="s">
        <v>262</v>
      </c>
      <c r="D2687" s="14" t="n">
        <v>1392.99</v>
      </c>
    </row>
    <row r="2688" customFormat="false" ht="15" hidden="false" customHeight="false" outlineLevel="0" collapsed="false">
      <c r="A2688" s="4" t="n">
        <v>40840</v>
      </c>
      <c r="B2688" s="0" t="s">
        <v>263</v>
      </c>
      <c r="C2688" s="0" t="s">
        <v>264</v>
      </c>
      <c r="D2688" s="14" t="n">
        <v>225.15</v>
      </c>
    </row>
    <row r="2689" customFormat="false" ht="15" hidden="false" customHeight="false" outlineLevel="0" collapsed="false">
      <c r="A2689" s="4" t="n">
        <v>40840</v>
      </c>
      <c r="B2689" s="0" t="s">
        <v>265</v>
      </c>
      <c r="C2689" s="0" t="s">
        <v>266</v>
      </c>
      <c r="D2689" s="14" t="n">
        <v>178.5</v>
      </c>
    </row>
    <row r="2690" customFormat="false" ht="15" hidden="false" customHeight="false" outlineLevel="0" collapsed="false">
      <c r="A2690" s="4" t="n">
        <v>40840</v>
      </c>
      <c r="B2690" s="0" t="s">
        <v>267</v>
      </c>
      <c r="C2690" s="0" t="s">
        <v>268</v>
      </c>
      <c r="D2690" s="14" t="n">
        <v>345.1</v>
      </c>
    </row>
    <row r="2691" customFormat="false" ht="15" hidden="false" customHeight="false" outlineLevel="0" collapsed="false">
      <c r="A2691" s="4" t="n">
        <v>40840</v>
      </c>
      <c r="B2691" s="0" t="s">
        <v>269</v>
      </c>
      <c r="C2691" s="0" t="s">
        <v>270</v>
      </c>
      <c r="D2691" s="14" t="n">
        <v>2078.45</v>
      </c>
    </row>
    <row r="2692" customFormat="false" ht="15" hidden="false" customHeight="false" outlineLevel="0" collapsed="false">
      <c r="A2692" s="4" t="n">
        <v>40840</v>
      </c>
      <c r="B2692" s="0" t="s">
        <v>271</v>
      </c>
      <c r="C2692" s="0" t="s">
        <v>272</v>
      </c>
      <c r="D2692" s="14" t="n">
        <v>97.24</v>
      </c>
    </row>
    <row r="2693" customFormat="false" ht="15" hidden="false" customHeight="false" outlineLevel="0" collapsed="false">
      <c r="A2693" s="4" t="n">
        <v>40840</v>
      </c>
      <c r="B2693" s="0" t="s">
        <v>273</v>
      </c>
      <c r="C2693" s="0" t="s">
        <v>274</v>
      </c>
      <c r="D2693" s="14" t="n">
        <v>81.6</v>
      </c>
    </row>
    <row r="2694" customFormat="false" ht="15" hidden="false" customHeight="false" outlineLevel="0" collapsed="false">
      <c r="A2694" s="4" t="n">
        <v>40840</v>
      </c>
      <c r="B2694" s="0" t="s">
        <v>275</v>
      </c>
      <c r="C2694" s="0" t="s">
        <v>276</v>
      </c>
      <c r="D2694" s="14" t="n">
        <v>112.2</v>
      </c>
    </row>
    <row r="2695" customFormat="false" ht="15" hidden="false" customHeight="false" outlineLevel="0" collapsed="false">
      <c r="A2695" s="4" t="n">
        <v>40840</v>
      </c>
      <c r="B2695" s="0" t="s">
        <v>281</v>
      </c>
      <c r="C2695" s="0" t="s">
        <v>282</v>
      </c>
      <c r="D2695" s="14" t="n">
        <v>8.74</v>
      </c>
    </row>
    <row r="2696" customFormat="false" ht="15" hidden="false" customHeight="false" outlineLevel="0" collapsed="false">
      <c r="A2696" s="4" t="n">
        <v>40840</v>
      </c>
      <c r="B2696" s="0" t="s">
        <v>283</v>
      </c>
      <c r="C2696" s="0" t="s">
        <v>284</v>
      </c>
      <c r="D2696" s="14" t="n">
        <v>462.77</v>
      </c>
    </row>
    <row r="2697" customFormat="false" ht="15" hidden="false" customHeight="false" outlineLevel="0" collapsed="false">
      <c r="A2697" s="4" t="n">
        <v>40840</v>
      </c>
      <c r="B2697" s="0" t="s">
        <v>285</v>
      </c>
      <c r="C2697" s="0" t="s">
        <v>286</v>
      </c>
      <c r="D2697" s="14" t="n">
        <v>269.68</v>
      </c>
    </row>
    <row r="2698" customFormat="false" ht="15" hidden="false" customHeight="false" outlineLevel="0" collapsed="false">
      <c r="A2698" s="4" t="n">
        <v>40840</v>
      </c>
      <c r="B2698" s="0" t="s">
        <v>287</v>
      </c>
      <c r="C2698" s="0" t="s">
        <v>288</v>
      </c>
      <c r="D2698" s="14" t="n">
        <v>615.76</v>
      </c>
    </row>
    <row r="2699" customFormat="false" ht="15" hidden="false" customHeight="false" outlineLevel="0" collapsed="false">
      <c r="A2699" s="4" t="n">
        <v>40840</v>
      </c>
      <c r="B2699" s="0" t="s">
        <v>289</v>
      </c>
      <c r="C2699" s="0" t="s">
        <v>290</v>
      </c>
      <c r="D2699" s="14" t="n">
        <v>163.47</v>
      </c>
    </row>
    <row r="2700" customFormat="false" ht="15" hidden="false" customHeight="false" outlineLevel="0" collapsed="false">
      <c r="A2700" s="4" t="n">
        <v>40840</v>
      </c>
      <c r="B2700" s="0" t="s">
        <v>291</v>
      </c>
      <c r="C2700" s="0" t="s">
        <v>292</v>
      </c>
      <c r="D2700" s="14" t="n">
        <v>15.79</v>
      </c>
    </row>
    <row r="2701" customFormat="false" ht="15" hidden="false" customHeight="false" outlineLevel="0" collapsed="false">
      <c r="A2701" s="4" t="n">
        <v>40840</v>
      </c>
      <c r="B2701" s="0" t="s">
        <v>293</v>
      </c>
      <c r="C2701" s="0" t="s">
        <v>294</v>
      </c>
      <c r="D2701" s="14" t="n">
        <v>66</v>
      </c>
    </row>
    <row r="2702" customFormat="false" ht="15" hidden="false" customHeight="false" outlineLevel="0" collapsed="false">
      <c r="A2702" s="4" t="n">
        <v>40840</v>
      </c>
      <c r="B2702" s="0" t="s">
        <v>295</v>
      </c>
      <c r="C2702" s="0" t="s">
        <v>296</v>
      </c>
      <c r="D2702" s="14" t="n">
        <v>100.26</v>
      </c>
    </row>
    <row r="2703" customFormat="false" ht="15" hidden="false" customHeight="false" outlineLevel="0" collapsed="false">
      <c r="A2703" s="4" t="n">
        <v>40840</v>
      </c>
      <c r="B2703" s="0" t="s">
        <v>297</v>
      </c>
      <c r="C2703" s="0" t="s">
        <v>298</v>
      </c>
      <c r="D2703" s="14" t="n">
        <v>47.14</v>
      </c>
    </row>
    <row r="2704" customFormat="false" ht="15" hidden="false" customHeight="false" outlineLevel="0" collapsed="false">
      <c r="A2704" s="4" t="n">
        <v>40840</v>
      </c>
      <c r="B2704" s="0" t="s">
        <v>299</v>
      </c>
      <c r="C2704" s="0" t="s">
        <v>300</v>
      </c>
      <c r="D2704" s="14" t="n">
        <v>366.42</v>
      </c>
    </row>
    <row r="2705" customFormat="false" ht="15" hidden="false" customHeight="false" outlineLevel="0" collapsed="false">
      <c r="A2705" s="4" t="n">
        <v>40840</v>
      </c>
      <c r="B2705" s="0" t="s">
        <v>301</v>
      </c>
      <c r="C2705" s="0" t="s">
        <v>302</v>
      </c>
      <c r="D2705" s="14" t="n">
        <v>396.15</v>
      </c>
    </row>
    <row r="2706" customFormat="false" ht="15" hidden="false" customHeight="false" outlineLevel="0" collapsed="false">
      <c r="A2706" s="4" t="n">
        <v>40840</v>
      </c>
      <c r="B2706" s="0" t="s">
        <v>303</v>
      </c>
      <c r="C2706" s="0" t="s">
        <v>304</v>
      </c>
      <c r="D2706" s="14" t="n">
        <v>120.43</v>
      </c>
    </row>
    <row r="2707" customFormat="false" ht="15" hidden="false" customHeight="false" outlineLevel="0" collapsed="false">
      <c r="A2707" s="4" t="n">
        <v>40840</v>
      </c>
      <c r="B2707" s="0" t="s">
        <v>305</v>
      </c>
      <c r="C2707" s="0" t="s">
        <v>306</v>
      </c>
      <c r="D2707" s="14" t="n">
        <v>1235.37</v>
      </c>
    </row>
    <row r="2708" customFormat="false" ht="15" hidden="false" customHeight="false" outlineLevel="0" collapsed="false">
      <c r="A2708" s="4" t="n">
        <v>40840</v>
      </c>
      <c r="B2708" s="0" t="s">
        <v>307</v>
      </c>
      <c r="C2708" s="0" t="s">
        <v>308</v>
      </c>
      <c r="D2708" s="14" t="n">
        <v>385.98</v>
      </c>
    </row>
    <row r="2709" customFormat="false" ht="15" hidden="false" customHeight="false" outlineLevel="0" collapsed="false">
      <c r="A2709" s="4" t="n">
        <v>40840</v>
      </c>
      <c r="B2709" s="0" t="s">
        <v>309</v>
      </c>
      <c r="C2709" s="0" t="s">
        <v>310</v>
      </c>
      <c r="D2709" s="14" t="n">
        <v>159.19</v>
      </c>
    </row>
    <row r="2710" customFormat="false" ht="15" hidden="false" customHeight="false" outlineLevel="0" collapsed="false">
      <c r="A2710" s="4" t="n">
        <v>40840</v>
      </c>
      <c r="B2710" s="0" t="s">
        <v>311</v>
      </c>
      <c r="C2710" s="0" t="s">
        <v>312</v>
      </c>
      <c r="D2710" s="14" t="n">
        <v>1546.11</v>
      </c>
    </row>
    <row r="2711" customFormat="false" ht="15" hidden="false" customHeight="false" outlineLevel="0" collapsed="false">
      <c r="A2711" s="4" t="n">
        <v>40840</v>
      </c>
      <c r="B2711" s="0" t="s">
        <v>313</v>
      </c>
      <c r="C2711" s="0" t="s">
        <v>314</v>
      </c>
      <c r="D2711" s="14" t="n">
        <v>151.38</v>
      </c>
    </row>
    <row r="2712" customFormat="false" ht="15" hidden="false" customHeight="false" outlineLevel="0" collapsed="false">
      <c r="A2712" s="4" t="n">
        <v>40840</v>
      </c>
      <c r="B2712" s="0" t="s">
        <v>315</v>
      </c>
      <c r="C2712" s="0" t="s">
        <v>316</v>
      </c>
      <c r="D2712" s="14" t="n">
        <v>407.23</v>
      </c>
    </row>
    <row r="2713" customFormat="false" ht="15" hidden="false" customHeight="false" outlineLevel="0" collapsed="false">
      <c r="A2713" s="4" t="n">
        <v>40840</v>
      </c>
      <c r="B2713" s="0" t="s">
        <v>317</v>
      </c>
      <c r="C2713" s="0" t="s">
        <v>318</v>
      </c>
      <c r="D2713" s="14" t="n">
        <v>868.68</v>
      </c>
    </row>
    <row r="2714" customFormat="false" ht="15" hidden="false" customHeight="false" outlineLevel="0" collapsed="false">
      <c r="A2714" s="4" t="n">
        <v>40840</v>
      </c>
      <c r="B2714" s="0" t="s">
        <v>319</v>
      </c>
      <c r="C2714" s="0" t="s">
        <v>320</v>
      </c>
      <c r="D2714" s="14" t="n">
        <v>624.43</v>
      </c>
    </row>
    <row r="2715" customFormat="false" ht="15" hidden="false" customHeight="false" outlineLevel="0" collapsed="false">
      <c r="A2715" s="4" t="n">
        <v>40840</v>
      </c>
      <c r="B2715" s="0" t="s">
        <v>321</v>
      </c>
      <c r="C2715" s="0" t="s">
        <v>322</v>
      </c>
      <c r="D2715" s="14" t="n">
        <v>470.42</v>
      </c>
    </row>
    <row r="2716" customFormat="false" ht="15" hidden="false" customHeight="false" outlineLevel="0" collapsed="false">
      <c r="A2716" s="4" t="n">
        <v>40840</v>
      </c>
      <c r="B2716" s="0" t="s">
        <v>323</v>
      </c>
      <c r="C2716" s="0" t="s">
        <v>324</v>
      </c>
      <c r="D2716" s="14" t="n">
        <v>514.8</v>
      </c>
    </row>
    <row r="2717" customFormat="false" ht="15" hidden="false" customHeight="false" outlineLevel="0" collapsed="false">
      <c r="A2717" s="4" t="n">
        <v>40840</v>
      </c>
      <c r="B2717" s="0" t="s">
        <v>325</v>
      </c>
      <c r="C2717" s="0" t="s">
        <v>326</v>
      </c>
      <c r="D2717" s="14" t="n">
        <v>129.59</v>
      </c>
    </row>
    <row r="2718" customFormat="false" ht="15" hidden="false" customHeight="false" outlineLevel="0" collapsed="false">
      <c r="A2718" s="4" t="n">
        <v>40840</v>
      </c>
      <c r="B2718" s="0" t="s">
        <v>327</v>
      </c>
      <c r="C2718" s="0" t="s">
        <v>328</v>
      </c>
      <c r="D2718" s="14" t="n">
        <v>56.21</v>
      </c>
    </row>
    <row r="2719" customFormat="false" ht="15" hidden="false" customHeight="false" outlineLevel="0" collapsed="false">
      <c r="A2719" s="4" t="n">
        <v>40840</v>
      </c>
      <c r="B2719" s="0" t="s">
        <v>329</v>
      </c>
      <c r="C2719" s="0" t="s">
        <v>330</v>
      </c>
      <c r="D2719" s="14" t="n">
        <v>305.18</v>
      </c>
    </row>
    <row r="2720" customFormat="false" ht="15" hidden="false" customHeight="false" outlineLevel="0" collapsed="false">
      <c r="A2720" s="4" t="n">
        <v>40840</v>
      </c>
      <c r="B2720" s="0" t="s">
        <v>331</v>
      </c>
      <c r="C2720" s="0" t="s">
        <v>332</v>
      </c>
      <c r="D2720" s="14" t="n">
        <v>295.28</v>
      </c>
    </row>
    <row r="2721" customFormat="false" ht="15" hidden="false" customHeight="false" outlineLevel="0" collapsed="false">
      <c r="A2721" s="4" t="n">
        <v>40840</v>
      </c>
      <c r="B2721" s="0" t="s">
        <v>333</v>
      </c>
      <c r="C2721" s="0" t="s">
        <v>334</v>
      </c>
      <c r="D2721" s="14" t="n">
        <v>239.23</v>
      </c>
    </row>
    <row r="2722" customFormat="false" ht="15" hidden="false" customHeight="false" outlineLevel="0" collapsed="false">
      <c r="A2722" s="4" t="n">
        <v>40840</v>
      </c>
      <c r="B2722" s="0" t="s">
        <v>335</v>
      </c>
      <c r="C2722" s="0" t="s">
        <v>336</v>
      </c>
      <c r="D2722" s="14" t="n">
        <v>38.75</v>
      </c>
    </row>
    <row r="2723" customFormat="false" ht="15" hidden="false" customHeight="false" outlineLevel="0" collapsed="false">
      <c r="A2723" s="4" t="n">
        <v>40840</v>
      </c>
      <c r="B2723" s="0" t="s">
        <v>337</v>
      </c>
      <c r="C2723" s="0" t="s">
        <v>338</v>
      </c>
      <c r="D2723" s="14" t="n">
        <v>251.17</v>
      </c>
    </row>
    <row r="2724" customFormat="false" ht="15" hidden="false" customHeight="false" outlineLevel="0" collapsed="false">
      <c r="A2724" s="4" t="n">
        <v>40840</v>
      </c>
      <c r="B2724" s="0" t="s">
        <v>339</v>
      </c>
      <c r="C2724" s="0" t="s">
        <v>340</v>
      </c>
      <c r="D2724" s="14" t="n">
        <v>45</v>
      </c>
    </row>
    <row r="2725" customFormat="false" ht="15" hidden="false" customHeight="false" outlineLevel="0" collapsed="false">
      <c r="A2725" s="4" t="n">
        <v>40840</v>
      </c>
      <c r="B2725" s="0" t="s">
        <v>341</v>
      </c>
      <c r="C2725" s="0" t="s">
        <v>342</v>
      </c>
      <c r="D2725" s="14" t="n">
        <v>7.46</v>
      </c>
    </row>
    <row r="2726" customFormat="false" ht="15" hidden="false" customHeight="false" outlineLevel="0" collapsed="false">
      <c r="A2726" s="4" t="n">
        <v>40840</v>
      </c>
      <c r="B2726" s="0" t="s">
        <v>343</v>
      </c>
      <c r="C2726" s="0" t="s">
        <v>344</v>
      </c>
      <c r="D2726" s="14" t="n">
        <v>190.41</v>
      </c>
    </row>
    <row r="2727" customFormat="false" ht="15" hidden="false" customHeight="false" outlineLevel="0" collapsed="false">
      <c r="A2727" s="4" t="n">
        <v>40840</v>
      </c>
      <c r="B2727" s="0" t="s">
        <v>345</v>
      </c>
      <c r="C2727" s="0" t="s">
        <v>346</v>
      </c>
      <c r="D2727" s="14" t="n">
        <v>588.79</v>
      </c>
    </row>
    <row r="2728" customFormat="false" ht="15" hidden="false" customHeight="false" outlineLevel="0" collapsed="false">
      <c r="A2728" s="4" t="n">
        <v>40840</v>
      </c>
      <c r="B2728" s="0" t="s">
        <v>347</v>
      </c>
      <c r="C2728" s="0" t="s">
        <v>348</v>
      </c>
      <c r="D2728" s="14" t="n">
        <v>252.95</v>
      </c>
    </row>
    <row r="2729" customFormat="false" ht="15" hidden="false" customHeight="false" outlineLevel="0" collapsed="false">
      <c r="A2729" s="4" t="n">
        <v>40840</v>
      </c>
      <c r="B2729" s="0" t="s">
        <v>349</v>
      </c>
      <c r="C2729" s="0" t="s">
        <v>350</v>
      </c>
      <c r="D2729" s="14" t="n">
        <v>278.39</v>
      </c>
    </row>
    <row r="2730" customFormat="false" ht="15" hidden="false" customHeight="false" outlineLevel="0" collapsed="false">
      <c r="A2730" s="4" t="n">
        <v>40840</v>
      </c>
      <c r="B2730" s="0" t="s">
        <v>351</v>
      </c>
      <c r="C2730" s="0" t="s">
        <v>352</v>
      </c>
      <c r="D2730" s="14" t="n">
        <v>115.11</v>
      </c>
    </row>
    <row r="2731" customFormat="false" ht="15" hidden="false" customHeight="false" outlineLevel="0" collapsed="false">
      <c r="A2731" s="4" t="n">
        <v>40840</v>
      </c>
      <c r="B2731" s="0" t="s">
        <v>353</v>
      </c>
      <c r="C2731" s="0" t="s">
        <v>354</v>
      </c>
      <c r="D2731" s="14" t="n">
        <v>235.32</v>
      </c>
    </row>
    <row r="2732" customFormat="false" ht="15" hidden="false" customHeight="false" outlineLevel="0" collapsed="false">
      <c r="A2732" s="4" t="n">
        <v>40840</v>
      </c>
      <c r="B2732" s="0" t="s">
        <v>355</v>
      </c>
      <c r="C2732" s="0" t="s">
        <v>356</v>
      </c>
      <c r="D2732" s="14" t="n">
        <v>295.93</v>
      </c>
    </row>
    <row r="2733" customFormat="false" ht="15" hidden="false" customHeight="false" outlineLevel="0" collapsed="false">
      <c r="A2733" s="4" t="n">
        <v>40840</v>
      </c>
      <c r="B2733" s="0" t="s">
        <v>357</v>
      </c>
      <c r="C2733" s="0" t="s">
        <v>358</v>
      </c>
      <c r="D2733" s="14" t="n">
        <v>287</v>
      </c>
    </row>
    <row r="2734" customFormat="false" ht="15" hidden="false" customHeight="false" outlineLevel="0" collapsed="false">
      <c r="A2734" s="4" t="n">
        <v>40840</v>
      </c>
      <c r="B2734" s="0" t="s">
        <v>359</v>
      </c>
      <c r="C2734" s="0" t="s">
        <v>360</v>
      </c>
      <c r="D2734" s="14" t="n">
        <v>352.28</v>
      </c>
    </row>
    <row r="2735" customFormat="false" ht="15" hidden="false" customHeight="false" outlineLevel="0" collapsed="false">
      <c r="A2735" s="4" t="n">
        <v>40840</v>
      </c>
      <c r="B2735" s="0" t="s">
        <v>361</v>
      </c>
      <c r="C2735" s="0" t="s">
        <v>362</v>
      </c>
      <c r="D2735" s="14" t="n">
        <v>398.76</v>
      </c>
    </row>
    <row r="2736" customFormat="false" ht="15" hidden="false" customHeight="false" outlineLevel="0" collapsed="false">
      <c r="A2736" s="4" t="n">
        <v>40840</v>
      </c>
      <c r="B2736" s="0" t="s">
        <v>363</v>
      </c>
      <c r="C2736" s="0" t="s">
        <v>364</v>
      </c>
      <c r="D2736" s="14" t="n">
        <v>263.5</v>
      </c>
    </row>
    <row r="2737" customFormat="false" ht="15" hidden="false" customHeight="false" outlineLevel="0" collapsed="false">
      <c r="A2737" s="4" t="n">
        <v>40840</v>
      </c>
      <c r="B2737" s="0" t="s">
        <v>365</v>
      </c>
      <c r="C2737" s="0" t="s">
        <v>366</v>
      </c>
      <c r="D2737" s="14" t="n">
        <v>202.3</v>
      </c>
    </row>
    <row r="2738" customFormat="false" ht="15" hidden="false" customHeight="false" outlineLevel="0" collapsed="false">
      <c r="A2738" s="4" t="n">
        <v>40840</v>
      </c>
      <c r="B2738" s="0" t="s">
        <v>367</v>
      </c>
      <c r="C2738" s="0" t="s">
        <v>368</v>
      </c>
      <c r="D2738" s="14" t="n">
        <v>515.91</v>
      </c>
    </row>
    <row r="2739" customFormat="false" ht="15" hidden="false" customHeight="false" outlineLevel="0" collapsed="false">
      <c r="A2739" s="4" t="n">
        <v>40840</v>
      </c>
      <c r="B2739" s="0" t="s">
        <v>369</v>
      </c>
      <c r="C2739" s="0" t="s">
        <v>370</v>
      </c>
      <c r="D2739" s="14" t="n">
        <v>473.24</v>
      </c>
    </row>
    <row r="2740" customFormat="false" ht="15" hidden="false" customHeight="false" outlineLevel="0" collapsed="false">
      <c r="A2740" s="4" t="n">
        <v>40840</v>
      </c>
      <c r="B2740" s="0" t="s">
        <v>371</v>
      </c>
      <c r="C2740" s="0" t="s">
        <v>372</v>
      </c>
      <c r="D2740" s="14" t="n">
        <v>371.7</v>
      </c>
    </row>
    <row r="2741" customFormat="false" ht="15" hidden="false" customHeight="false" outlineLevel="0" collapsed="false">
      <c r="A2741" s="4" t="n">
        <v>40840</v>
      </c>
      <c r="B2741" s="0" t="s">
        <v>373</v>
      </c>
      <c r="C2741" s="0" t="s">
        <v>374</v>
      </c>
      <c r="D2741" s="14" t="n">
        <v>957.69</v>
      </c>
    </row>
    <row r="2742" customFormat="false" ht="15" hidden="false" customHeight="false" outlineLevel="0" collapsed="false">
      <c r="A2742" s="4" t="n">
        <v>40840</v>
      </c>
      <c r="B2742" s="0" t="s">
        <v>375</v>
      </c>
      <c r="C2742" s="0" t="s">
        <v>376</v>
      </c>
      <c r="D2742" s="14" t="n">
        <v>94.35</v>
      </c>
    </row>
    <row r="2743" customFormat="false" ht="15" hidden="false" customHeight="false" outlineLevel="0" collapsed="false">
      <c r="A2743" s="4" t="n">
        <v>40840</v>
      </c>
      <c r="B2743" s="0" t="s">
        <v>377</v>
      </c>
      <c r="C2743" s="0" t="s">
        <v>378</v>
      </c>
      <c r="D2743" s="14" t="n">
        <v>44.73</v>
      </c>
    </row>
    <row r="2744" customFormat="false" ht="15" hidden="false" customHeight="false" outlineLevel="0" collapsed="false">
      <c r="A2744" s="4" t="n">
        <v>40840</v>
      </c>
      <c r="B2744" s="0" t="s">
        <v>379</v>
      </c>
      <c r="C2744" s="0" t="s">
        <v>380</v>
      </c>
      <c r="D2744" s="14" t="n">
        <v>104.1</v>
      </c>
    </row>
    <row r="2745" customFormat="false" ht="15" hidden="false" customHeight="false" outlineLevel="0" collapsed="false">
      <c r="A2745" s="4" t="n">
        <v>40840</v>
      </c>
      <c r="B2745" s="0" t="s">
        <v>381</v>
      </c>
      <c r="C2745" s="0" t="s">
        <v>382</v>
      </c>
      <c r="D2745" s="14" t="n">
        <v>170.91</v>
      </c>
    </row>
    <row r="2746" customFormat="false" ht="15" hidden="false" customHeight="false" outlineLevel="0" collapsed="false">
      <c r="A2746" s="4" t="n">
        <v>40840</v>
      </c>
      <c r="B2746" s="0" t="s">
        <v>383</v>
      </c>
      <c r="C2746" s="0" t="s">
        <v>384</v>
      </c>
      <c r="D2746" s="14" t="n">
        <v>48.79</v>
      </c>
    </row>
    <row r="2747" customFormat="false" ht="15" hidden="false" customHeight="false" outlineLevel="0" collapsed="false">
      <c r="A2747" s="4" t="n">
        <v>40840</v>
      </c>
      <c r="B2747" s="0" t="s">
        <v>385</v>
      </c>
      <c r="C2747" s="0" t="s">
        <v>386</v>
      </c>
      <c r="D2747" s="14" t="n">
        <v>328.11</v>
      </c>
    </row>
    <row r="2748" customFormat="false" ht="15" hidden="false" customHeight="false" outlineLevel="0" collapsed="false">
      <c r="A2748" s="4" t="n">
        <v>40840</v>
      </c>
      <c r="B2748" s="0" t="s">
        <v>391</v>
      </c>
      <c r="C2748" s="0" t="s">
        <v>392</v>
      </c>
      <c r="D2748" s="14" t="n">
        <v>388.2</v>
      </c>
    </row>
    <row r="2749" customFormat="false" ht="15" hidden="false" customHeight="false" outlineLevel="0" collapsed="false">
      <c r="A2749" s="4" t="n">
        <v>40840</v>
      </c>
      <c r="B2749" s="0" t="s">
        <v>393</v>
      </c>
      <c r="C2749" s="0" t="s">
        <v>394</v>
      </c>
      <c r="D2749" s="14" t="n">
        <v>24.75</v>
      </c>
    </row>
    <row r="2750" customFormat="false" ht="15" hidden="false" customHeight="false" outlineLevel="0" collapsed="false">
      <c r="A2750" s="4" t="n">
        <v>40840</v>
      </c>
      <c r="B2750" s="0" t="s">
        <v>395</v>
      </c>
      <c r="C2750" s="0" t="s">
        <v>396</v>
      </c>
      <c r="D2750" s="14" t="n">
        <v>57.75</v>
      </c>
    </row>
    <row r="2751" customFormat="false" ht="15" hidden="false" customHeight="false" outlineLevel="0" collapsed="false">
      <c r="A2751" s="4" t="n">
        <v>40840</v>
      </c>
      <c r="B2751" s="0" t="s">
        <v>397</v>
      </c>
      <c r="C2751" s="0" t="s">
        <v>398</v>
      </c>
      <c r="D2751" s="14" t="n">
        <v>169.8</v>
      </c>
    </row>
    <row r="2752" customFormat="false" ht="15" hidden="false" customHeight="false" outlineLevel="0" collapsed="false">
      <c r="A2752" s="4" t="n">
        <v>40840</v>
      </c>
      <c r="B2752" s="0" t="s">
        <v>399</v>
      </c>
      <c r="C2752" s="0" t="s">
        <v>400</v>
      </c>
      <c r="D2752" s="14" t="n">
        <v>265.95</v>
      </c>
    </row>
    <row r="2753" customFormat="false" ht="15" hidden="false" customHeight="false" outlineLevel="0" collapsed="false">
      <c r="A2753" s="4" t="n">
        <v>40840</v>
      </c>
      <c r="B2753" s="0" t="s">
        <v>401</v>
      </c>
      <c r="C2753" s="0" t="s">
        <v>402</v>
      </c>
      <c r="D2753" s="14" t="n">
        <v>129.03</v>
      </c>
    </row>
    <row r="2754" customFormat="false" ht="15" hidden="false" customHeight="false" outlineLevel="0" collapsed="false">
      <c r="A2754" s="4" t="n">
        <v>40840</v>
      </c>
      <c r="B2754" s="0" t="s">
        <v>403</v>
      </c>
      <c r="C2754" s="0" t="s">
        <v>404</v>
      </c>
      <c r="D2754" s="14" t="n">
        <v>-40.4</v>
      </c>
    </row>
    <row r="2755" customFormat="false" ht="15" hidden="false" customHeight="false" outlineLevel="0" collapsed="false">
      <c r="A2755" s="4" t="n">
        <v>40840</v>
      </c>
      <c r="B2755" s="0" t="s">
        <v>405</v>
      </c>
      <c r="C2755" s="0" t="s">
        <v>406</v>
      </c>
      <c r="D2755" s="14" t="n">
        <v>558.35</v>
      </c>
    </row>
    <row r="2756" customFormat="false" ht="15" hidden="false" customHeight="false" outlineLevel="0" collapsed="false">
      <c r="A2756" s="4" t="n">
        <v>40840</v>
      </c>
      <c r="B2756" s="0" t="s">
        <v>407</v>
      </c>
      <c r="C2756" s="0" t="s">
        <v>408</v>
      </c>
      <c r="D2756" s="14" t="n">
        <v>597.56</v>
      </c>
    </row>
    <row r="2757" customFormat="false" ht="15" hidden="false" customHeight="false" outlineLevel="0" collapsed="false">
      <c r="A2757" s="4" t="n">
        <v>40840</v>
      </c>
      <c r="B2757" s="0" t="s">
        <v>409</v>
      </c>
      <c r="C2757" s="0" t="s">
        <v>410</v>
      </c>
      <c r="D2757" s="14" t="n">
        <v>312</v>
      </c>
    </row>
    <row r="2758" customFormat="false" ht="15" hidden="false" customHeight="false" outlineLevel="0" collapsed="false">
      <c r="A2758" s="4" t="n">
        <v>40840</v>
      </c>
      <c r="B2758" s="0" t="s">
        <v>411</v>
      </c>
      <c r="C2758" s="0" t="s">
        <v>412</v>
      </c>
      <c r="D2758" s="14" t="n">
        <v>2007.43</v>
      </c>
    </row>
    <row r="2759" customFormat="false" ht="15" hidden="false" customHeight="false" outlineLevel="0" collapsed="false">
      <c r="A2759" s="4" t="n">
        <v>40840</v>
      </c>
      <c r="B2759" s="0" t="s">
        <v>413</v>
      </c>
      <c r="C2759" s="0" t="s">
        <v>414</v>
      </c>
      <c r="D2759" s="14" t="n">
        <v>2423.41</v>
      </c>
    </row>
    <row r="2760" customFormat="false" ht="15" hidden="false" customHeight="false" outlineLevel="0" collapsed="false">
      <c r="A2760" s="4" t="n">
        <v>40840</v>
      </c>
      <c r="B2760" s="0" t="s">
        <v>415</v>
      </c>
      <c r="C2760" s="0" t="s">
        <v>416</v>
      </c>
      <c r="D2760" s="14" t="n">
        <v>1895.8</v>
      </c>
    </row>
    <row r="2761" customFormat="false" ht="15" hidden="false" customHeight="false" outlineLevel="0" collapsed="false">
      <c r="A2761" s="4" t="n">
        <v>40840</v>
      </c>
      <c r="B2761" s="0" t="s">
        <v>417</v>
      </c>
      <c r="C2761" s="0" t="s">
        <v>418</v>
      </c>
      <c r="D2761" s="14" t="n">
        <v>213.75</v>
      </c>
    </row>
    <row r="2762" customFormat="false" ht="15" hidden="false" customHeight="false" outlineLevel="0" collapsed="false">
      <c r="A2762" s="4" t="n">
        <v>40840</v>
      </c>
      <c r="B2762" s="0" t="s">
        <v>419</v>
      </c>
      <c r="C2762" s="0" t="s">
        <v>420</v>
      </c>
      <c r="D2762" s="14" t="n">
        <v>329.51</v>
      </c>
    </row>
    <row r="2763" customFormat="false" ht="15" hidden="false" customHeight="false" outlineLevel="0" collapsed="false">
      <c r="A2763" s="4" t="n">
        <v>40840</v>
      </c>
      <c r="B2763" s="0" t="s">
        <v>421</v>
      </c>
      <c r="C2763" s="0" t="s">
        <v>422</v>
      </c>
      <c r="D2763" s="14" t="n">
        <v>120.75</v>
      </c>
    </row>
    <row r="2764" customFormat="false" ht="15" hidden="false" customHeight="false" outlineLevel="0" collapsed="false">
      <c r="A2764" s="4" t="n">
        <v>40840</v>
      </c>
      <c r="B2764" s="0" t="s">
        <v>423</v>
      </c>
      <c r="C2764" s="0" t="s">
        <v>424</v>
      </c>
      <c r="D2764" s="14" t="n">
        <v>90</v>
      </c>
    </row>
    <row r="2765" customFormat="false" ht="15" hidden="false" customHeight="false" outlineLevel="0" collapsed="false">
      <c r="A2765" s="4" t="n">
        <v>40840</v>
      </c>
      <c r="B2765" s="0" t="s">
        <v>425</v>
      </c>
      <c r="C2765" s="0" t="s">
        <v>426</v>
      </c>
      <c r="D2765" s="14" t="n">
        <v>117.89</v>
      </c>
    </row>
    <row r="2766" customFormat="false" ht="15" hidden="false" customHeight="false" outlineLevel="0" collapsed="false">
      <c r="A2766" s="4" t="n">
        <v>40840</v>
      </c>
      <c r="B2766" s="0" t="s">
        <v>427</v>
      </c>
      <c r="C2766" s="0" t="s">
        <v>428</v>
      </c>
      <c r="D2766" s="14" t="n">
        <v>347.97</v>
      </c>
    </row>
    <row r="2767" customFormat="false" ht="15" hidden="false" customHeight="false" outlineLevel="0" collapsed="false">
      <c r="A2767" s="4" t="n">
        <v>40840</v>
      </c>
      <c r="B2767" s="0" t="s">
        <v>431</v>
      </c>
      <c r="C2767" s="0" t="s">
        <v>432</v>
      </c>
      <c r="D2767" s="14" t="n">
        <v>168.15</v>
      </c>
    </row>
    <row r="2768" customFormat="false" ht="15" hidden="false" customHeight="false" outlineLevel="0" collapsed="false">
      <c r="A2768" s="4" t="n">
        <v>40840</v>
      </c>
      <c r="B2768" s="0" t="s">
        <v>433</v>
      </c>
      <c r="C2768" s="0" t="s">
        <v>434</v>
      </c>
      <c r="D2768" s="14" t="n">
        <v>59.7</v>
      </c>
    </row>
    <row r="2769" customFormat="false" ht="15" hidden="false" customHeight="false" outlineLevel="0" collapsed="false">
      <c r="A2769" s="4" t="n">
        <v>40840</v>
      </c>
      <c r="B2769" s="0" t="s">
        <v>435</v>
      </c>
      <c r="C2769" s="0" t="s">
        <v>436</v>
      </c>
      <c r="D2769" s="14" t="n">
        <v>149.31</v>
      </c>
    </row>
    <row r="2770" customFormat="false" ht="15" hidden="false" customHeight="false" outlineLevel="0" collapsed="false">
      <c r="A2770" s="4" t="n">
        <v>40840</v>
      </c>
      <c r="B2770" s="0" t="s">
        <v>437</v>
      </c>
      <c r="C2770" s="0" t="s">
        <v>438</v>
      </c>
      <c r="D2770" s="14" t="n">
        <v>598.2</v>
      </c>
    </row>
    <row r="2771" customFormat="false" ht="15" hidden="false" customHeight="false" outlineLevel="0" collapsed="false">
      <c r="A2771" s="4" t="n">
        <v>40840</v>
      </c>
      <c r="B2771" s="0" t="s">
        <v>439</v>
      </c>
      <c r="C2771" s="0" t="s">
        <v>440</v>
      </c>
      <c r="D2771" s="14" t="n">
        <v>119.88</v>
      </c>
    </row>
    <row r="2772" customFormat="false" ht="15" hidden="false" customHeight="false" outlineLevel="0" collapsed="false">
      <c r="A2772" s="4" t="n">
        <v>40840</v>
      </c>
      <c r="B2772" s="0" t="s">
        <v>441</v>
      </c>
      <c r="C2772" s="0" t="s">
        <v>442</v>
      </c>
      <c r="D2772" s="14" t="n">
        <v>67.74</v>
      </c>
    </row>
    <row r="2773" customFormat="false" ht="15" hidden="false" customHeight="false" outlineLevel="0" collapsed="false">
      <c r="A2773" s="4" t="n">
        <v>40840</v>
      </c>
      <c r="B2773" s="0" t="s">
        <v>443</v>
      </c>
      <c r="C2773" s="0" t="s">
        <v>444</v>
      </c>
      <c r="D2773" s="14" t="n">
        <v>142.12</v>
      </c>
    </row>
    <row r="2774" customFormat="false" ht="15" hidden="false" customHeight="false" outlineLevel="0" collapsed="false">
      <c r="A2774" s="4" t="n">
        <v>40840</v>
      </c>
      <c r="B2774" s="0" t="s">
        <v>445</v>
      </c>
      <c r="C2774" s="0" t="s">
        <v>446</v>
      </c>
      <c r="D2774" s="14" t="n">
        <v>76.05</v>
      </c>
    </row>
    <row r="2775" customFormat="false" ht="15" hidden="false" customHeight="false" outlineLevel="0" collapsed="false">
      <c r="A2775" s="4" t="n">
        <v>40840</v>
      </c>
      <c r="B2775" s="0" t="s">
        <v>449</v>
      </c>
      <c r="C2775" s="0" t="s">
        <v>450</v>
      </c>
      <c r="D2775" s="14" t="n">
        <v>562.59</v>
      </c>
    </row>
    <row r="2776" customFormat="false" ht="15" hidden="false" customHeight="false" outlineLevel="0" collapsed="false">
      <c r="A2776" s="4" t="n">
        <v>40840</v>
      </c>
      <c r="B2776" s="0" t="s">
        <v>451</v>
      </c>
      <c r="C2776" s="0" t="s">
        <v>452</v>
      </c>
      <c r="D2776" s="14" t="n">
        <v>104.65</v>
      </c>
    </row>
    <row r="2777" customFormat="false" ht="15" hidden="false" customHeight="false" outlineLevel="0" collapsed="false">
      <c r="A2777" s="4" t="n">
        <v>40840</v>
      </c>
      <c r="B2777" s="0" t="s">
        <v>453</v>
      </c>
      <c r="C2777" s="0" t="s">
        <v>454</v>
      </c>
      <c r="D2777" s="14" t="n">
        <v>59.8</v>
      </c>
    </row>
    <row r="2778" customFormat="false" ht="15" hidden="false" customHeight="false" outlineLevel="0" collapsed="false">
      <c r="A2778" s="4" t="n">
        <v>40840</v>
      </c>
      <c r="B2778" s="0" t="s">
        <v>455</v>
      </c>
      <c r="C2778" s="0" t="s">
        <v>456</v>
      </c>
      <c r="D2778" s="14" t="n">
        <v>134.38</v>
      </c>
    </row>
    <row r="2779" customFormat="false" ht="15" hidden="false" customHeight="false" outlineLevel="0" collapsed="false">
      <c r="A2779" s="4" t="n">
        <v>40840</v>
      </c>
      <c r="B2779" s="0" t="s">
        <v>457</v>
      </c>
      <c r="C2779" s="0" t="s">
        <v>458</v>
      </c>
      <c r="D2779" s="14" t="n">
        <v>340.9</v>
      </c>
    </row>
    <row r="2780" customFormat="false" ht="15" hidden="false" customHeight="false" outlineLevel="0" collapsed="false">
      <c r="A2780" s="4" t="n">
        <v>40840</v>
      </c>
      <c r="B2780" s="0" t="s">
        <v>459</v>
      </c>
      <c r="C2780" s="0" t="s">
        <v>460</v>
      </c>
      <c r="D2780" s="14" t="n">
        <v>645.25</v>
      </c>
    </row>
    <row r="2781" customFormat="false" ht="15" hidden="false" customHeight="false" outlineLevel="0" collapsed="false">
      <c r="A2781" s="4" t="n">
        <v>40840</v>
      </c>
      <c r="B2781" s="0" t="s">
        <v>461</v>
      </c>
      <c r="C2781" s="0" t="s">
        <v>462</v>
      </c>
      <c r="D2781" s="14" t="n">
        <v>264.46</v>
      </c>
    </row>
    <row r="2782" customFormat="false" ht="15" hidden="false" customHeight="false" outlineLevel="0" collapsed="false">
      <c r="A2782" s="4" t="n">
        <v>40840</v>
      </c>
      <c r="B2782" s="0" t="s">
        <v>463</v>
      </c>
      <c r="C2782" s="0" t="s">
        <v>464</v>
      </c>
      <c r="D2782" s="14" t="n">
        <v>410.05</v>
      </c>
    </row>
    <row r="2783" customFormat="false" ht="15" hidden="false" customHeight="false" outlineLevel="0" collapsed="false">
      <c r="A2783" s="4" t="n">
        <v>40840</v>
      </c>
      <c r="B2783" s="0" t="s">
        <v>465</v>
      </c>
      <c r="C2783" s="0" t="s">
        <v>466</v>
      </c>
      <c r="D2783" s="14" t="n">
        <v>182.88</v>
      </c>
    </row>
    <row r="2784" customFormat="false" ht="15" hidden="false" customHeight="false" outlineLevel="0" collapsed="false">
      <c r="A2784" s="4" t="n">
        <v>40840</v>
      </c>
      <c r="B2784" s="0" t="s">
        <v>467</v>
      </c>
      <c r="C2784" s="0" t="s">
        <v>468</v>
      </c>
      <c r="D2784" s="14" t="n">
        <v>359.05</v>
      </c>
    </row>
    <row r="2785" customFormat="false" ht="15" hidden="false" customHeight="false" outlineLevel="0" collapsed="false">
      <c r="A2785" s="4" t="n">
        <v>40840</v>
      </c>
      <c r="B2785" s="0" t="s">
        <v>469</v>
      </c>
      <c r="C2785" s="0" t="s">
        <v>470</v>
      </c>
      <c r="D2785" s="14" t="n">
        <v>941.54</v>
      </c>
    </row>
    <row r="2786" customFormat="false" ht="15" hidden="false" customHeight="false" outlineLevel="0" collapsed="false">
      <c r="A2786" s="4" t="n">
        <v>40840</v>
      </c>
      <c r="B2786" s="0" t="s">
        <v>471</v>
      </c>
      <c r="C2786" s="0" t="s">
        <v>472</v>
      </c>
      <c r="D2786" s="14" t="n">
        <v>332.58</v>
      </c>
    </row>
    <row r="2787" customFormat="false" ht="15" hidden="false" customHeight="false" outlineLevel="0" collapsed="false">
      <c r="A2787" s="4" t="n">
        <v>40840</v>
      </c>
      <c r="B2787" s="0" t="s">
        <v>473</v>
      </c>
      <c r="C2787" s="0" t="s">
        <v>474</v>
      </c>
      <c r="D2787" s="14" t="n">
        <v>390.26</v>
      </c>
    </row>
    <row r="2788" customFormat="false" ht="15" hidden="false" customHeight="false" outlineLevel="0" collapsed="false">
      <c r="A2788" s="4" t="n">
        <v>40840</v>
      </c>
      <c r="B2788" s="0" t="s">
        <v>475</v>
      </c>
      <c r="C2788" s="0" t="s">
        <v>476</v>
      </c>
      <c r="D2788" s="14" t="n">
        <v>499.94</v>
      </c>
    </row>
    <row r="2789" customFormat="false" ht="15" hidden="false" customHeight="false" outlineLevel="0" collapsed="false">
      <c r="A2789" s="4" t="n">
        <v>40840</v>
      </c>
      <c r="B2789" s="0" t="s">
        <v>477</v>
      </c>
      <c r="C2789" s="0" t="s">
        <v>478</v>
      </c>
      <c r="D2789" s="14" t="n">
        <v>134.32</v>
      </c>
    </row>
    <row r="2790" customFormat="false" ht="15" hidden="false" customHeight="false" outlineLevel="0" collapsed="false">
      <c r="A2790" s="4" t="n">
        <v>40840</v>
      </c>
      <c r="B2790" s="0" t="s">
        <v>479</v>
      </c>
      <c r="C2790" s="0" t="s">
        <v>480</v>
      </c>
      <c r="D2790" s="14" t="n">
        <v>443.55</v>
      </c>
    </row>
    <row r="2791" customFormat="false" ht="15" hidden="false" customHeight="false" outlineLevel="0" collapsed="false">
      <c r="A2791" s="4" t="n">
        <v>40840</v>
      </c>
      <c r="B2791" s="0" t="s">
        <v>481</v>
      </c>
      <c r="C2791" s="0" t="s">
        <v>482</v>
      </c>
      <c r="D2791" s="14" t="n">
        <v>149.35</v>
      </c>
    </row>
    <row r="2792" customFormat="false" ht="15" hidden="false" customHeight="false" outlineLevel="0" collapsed="false">
      <c r="A2792" s="4" t="n">
        <v>40840</v>
      </c>
      <c r="B2792" s="0" t="s">
        <v>483</v>
      </c>
      <c r="C2792" s="0" t="s">
        <v>484</v>
      </c>
      <c r="D2792" s="14" t="n">
        <v>646.26</v>
      </c>
    </row>
    <row r="2793" customFormat="false" ht="15" hidden="false" customHeight="false" outlineLevel="0" collapsed="false">
      <c r="A2793" s="4" t="n">
        <v>40840</v>
      </c>
      <c r="B2793" s="0" t="s">
        <v>485</v>
      </c>
      <c r="C2793" s="0" t="s">
        <v>486</v>
      </c>
      <c r="D2793" s="14" t="n">
        <v>506.16</v>
      </c>
    </row>
    <row r="2794" customFormat="false" ht="15" hidden="false" customHeight="false" outlineLevel="0" collapsed="false">
      <c r="A2794" s="4" t="n">
        <v>40840</v>
      </c>
      <c r="B2794" s="0" t="s">
        <v>487</v>
      </c>
      <c r="C2794" s="0" t="s">
        <v>488</v>
      </c>
      <c r="D2794" s="14" t="n">
        <v>260.88</v>
      </c>
    </row>
    <row r="2795" customFormat="false" ht="15" hidden="false" customHeight="false" outlineLevel="0" collapsed="false">
      <c r="A2795" s="4" t="n">
        <v>40840</v>
      </c>
      <c r="B2795" s="0" t="s">
        <v>489</v>
      </c>
      <c r="C2795" s="0" t="s">
        <v>490</v>
      </c>
      <c r="D2795" s="14" t="n">
        <v>243.6</v>
      </c>
    </row>
    <row r="2796" customFormat="false" ht="15" hidden="false" customHeight="false" outlineLevel="0" collapsed="false">
      <c r="A2796" s="4" t="n">
        <v>40840</v>
      </c>
      <c r="B2796" s="0" t="s">
        <v>491</v>
      </c>
      <c r="C2796" s="0" t="s">
        <v>492</v>
      </c>
      <c r="D2796" s="14" t="n">
        <v>51</v>
      </c>
    </row>
    <row r="2797" customFormat="false" ht="15" hidden="false" customHeight="false" outlineLevel="0" collapsed="false">
      <c r="A2797" s="4" t="n">
        <v>40840</v>
      </c>
      <c r="B2797" s="0" t="s">
        <v>493</v>
      </c>
      <c r="C2797" s="0" t="s">
        <v>494</v>
      </c>
      <c r="D2797" s="14" t="n">
        <v>60</v>
      </c>
    </row>
    <row r="2798" customFormat="false" ht="15" hidden="false" customHeight="false" outlineLevel="0" collapsed="false">
      <c r="A2798" s="4" t="n">
        <v>40840</v>
      </c>
      <c r="B2798" s="0" t="s">
        <v>495</v>
      </c>
      <c r="C2798" s="0" t="s">
        <v>496</v>
      </c>
      <c r="D2798" s="14" t="n">
        <v>77.24</v>
      </c>
    </row>
    <row r="2799" customFormat="false" ht="15" hidden="false" customHeight="false" outlineLevel="0" collapsed="false">
      <c r="A2799" s="4" t="n">
        <v>40840</v>
      </c>
      <c r="B2799" s="0" t="s">
        <v>497</v>
      </c>
      <c r="C2799" s="0" t="s">
        <v>498</v>
      </c>
      <c r="D2799" s="14" t="n">
        <v>108.17</v>
      </c>
    </row>
    <row r="2800" customFormat="false" ht="15" hidden="false" customHeight="false" outlineLevel="0" collapsed="false">
      <c r="A2800" s="4" t="n">
        <v>40840</v>
      </c>
      <c r="B2800" s="0" t="s">
        <v>499</v>
      </c>
      <c r="C2800" s="0" t="s">
        <v>500</v>
      </c>
      <c r="D2800" s="14" t="n">
        <v>235.05</v>
      </c>
    </row>
    <row r="2801" customFormat="false" ht="15" hidden="false" customHeight="false" outlineLevel="0" collapsed="false">
      <c r="A2801" s="4" t="n">
        <v>40840</v>
      </c>
      <c r="B2801" s="0" t="s">
        <v>501</v>
      </c>
      <c r="C2801" s="0" t="s">
        <v>502</v>
      </c>
      <c r="D2801" s="14" t="n">
        <v>373.78</v>
      </c>
    </row>
    <row r="2802" customFormat="false" ht="15" hidden="false" customHeight="false" outlineLevel="0" collapsed="false">
      <c r="A2802" s="4" t="n">
        <v>40840</v>
      </c>
      <c r="B2802" s="0" t="s">
        <v>503</v>
      </c>
      <c r="C2802" s="0" t="s">
        <v>504</v>
      </c>
      <c r="D2802" s="14" t="n">
        <v>17.25</v>
      </c>
    </row>
    <row r="2803" customFormat="false" ht="15" hidden="false" customHeight="false" outlineLevel="0" collapsed="false">
      <c r="A2803" s="4" t="n">
        <v>40840</v>
      </c>
      <c r="B2803" s="0" t="s">
        <v>505</v>
      </c>
      <c r="C2803" s="0" t="s">
        <v>506</v>
      </c>
      <c r="D2803" s="14" t="n">
        <v>26.6</v>
      </c>
    </row>
    <row r="2804" customFormat="false" ht="15" hidden="false" customHeight="false" outlineLevel="0" collapsed="false">
      <c r="A2804" s="4" t="n">
        <v>40840</v>
      </c>
      <c r="B2804" s="0" t="s">
        <v>507</v>
      </c>
      <c r="C2804" s="0" t="s">
        <v>508</v>
      </c>
      <c r="D2804" s="14" t="n">
        <v>70.54</v>
      </c>
    </row>
    <row r="2805" customFormat="false" ht="15" hidden="false" customHeight="false" outlineLevel="0" collapsed="false">
      <c r="A2805" s="4" t="n">
        <v>40840</v>
      </c>
      <c r="B2805" s="0" t="s">
        <v>509</v>
      </c>
      <c r="C2805" s="0" t="s">
        <v>510</v>
      </c>
      <c r="D2805" s="14" t="n">
        <v>400</v>
      </c>
    </row>
    <row r="2806" customFormat="false" ht="15" hidden="false" customHeight="false" outlineLevel="0" collapsed="false">
      <c r="A2806" s="4" t="n">
        <v>40840</v>
      </c>
      <c r="B2806" s="0" t="s">
        <v>511</v>
      </c>
      <c r="C2806" s="0" t="s">
        <v>512</v>
      </c>
      <c r="D2806" s="14" t="n">
        <v>307.38</v>
      </c>
    </row>
    <row r="2807" customFormat="false" ht="15" hidden="false" customHeight="false" outlineLevel="0" collapsed="false">
      <c r="A2807" s="4" t="n">
        <v>40840</v>
      </c>
      <c r="B2807" s="0" t="s">
        <v>513</v>
      </c>
      <c r="C2807" s="0" t="s">
        <v>514</v>
      </c>
      <c r="D2807" s="14" t="n">
        <v>200</v>
      </c>
    </row>
    <row r="2808" customFormat="false" ht="15" hidden="false" customHeight="false" outlineLevel="0" collapsed="false">
      <c r="A2808" s="4" t="n">
        <v>40840</v>
      </c>
      <c r="B2808" s="0" t="s">
        <v>515</v>
      </c>
      <c r="C2808" s="0" t="s">
        <v>516</v>
      </c>
      <c r="D2808" s="14" t="n">
        <v>175</v>
      </c>
    </row>
    <row r="2809" customFormat="false" ht="15" hidden="false" customHeight="false" outlineLevel="0" collapsed="false">
      <c r="A2809" s="4" t="n">
        <v>40840</v>
      </c>
      <c r="B2809" s="0" t="s">
        <v>517</v>
      </c>
      <c r="C2809" s="0" t="s">
        <v>518</v>
      </c>
      <c r="D2809" s="14" t="n">
        <v>247.89</v>
      </c>
    </row>
    <row r="2810" customFormat="false" ht="15" hidden="false" customHeight="false" outlineLevel="0" collapsed="false">
      <c r="A2810" s="4" t="n">
        <v>40840</v>
      </c>
      <c r="B2810" s="0" t="s">
        <v>519</v>
      </c>
      <c r="C2810" s="0" t="s">
        <v>520</v>
      </c>
      <c r="D2810" s="14" t="n">
        <v>123.88</v>
      </c>
    </row>
    <row r="2811" customFormat="false" ht="15" hidden="false" customHeight="false" outlineLevel="0" collapsed="false">
      <c r="A2811" s="4" t="n">
        <v>40840</v>
      </c>
      <c r="B2811" s="0" t="s">
        <v>521</v>
      </c>
      <c r="C2811" s="0" t="s">
        <v>522</v>
      </c>
      <c r="D2811" s="14" t="n">
        <v>101.25</v>
      </c>
    </row>
    <row r="2812" customFormat="false" ht="15" hidden="false" customHeight="false" outlineLevel="0" collapsed="false">
      <c r="A2812" s="4" t="n">
        <v>40840</v>
      </c>
      <c r="B2812" s="0" t="s">
        <v>523</v>
      </c>
      <c r="C2812" s="0" t="s">
        <v>524</v>
      </c>
      <c r="D2812" s="14" t="n">
        <v>356.09</v>
      </c>
    </row>
    <row r="2813" customFormat="false" ht="15" hidden="false" customHeight="false" outlineLevel="0" collapsed="false">
      <c r="A2813" s="4" t="n">
        <v>40840</v>
      </c>
      <c r="B2813" s="0" t="s">
        <v>525</v>
      </c>
      <c r="C2813" s="0" t="s">
        <v>526</v>
      </c>
      <c r="D2813" s="14" t="n">
        <v>10739.38</v>
      </c>
    </row>
    <row r="2814" customFormat="false" ht="15" hidden="false" customHeight="false" outlineLevel="0" collapsed="false">
      <c r="A2814" s="4" t="n">
        <v>40840</v>
      </c>
      <c r="B2814" s="0" t="s">
        <v>527</v>
      </c>
      <c r="C2814" s="0" t="s">
        <v>528</v>
      </c>
      <c r="D2814" s="14" t="n">
        <v>23.69</v>
      </c>
    </row>
    <row r="2815" customFormat="false" ht="15" hidden="false" customHeight="false" outlineLevel="0" collapsed="false">
      <c r="A2815" s="4" t="n">
        <v>40840</v>
      </c>
      <c r="B2815" s="0" t="s">
        <v>529</v>
      </c>
      <c r="C2815" s="0" t="s">
        <v>530</v>
      </c>
      <c r="D2815" s="14" t="n">
        <v>506.5</v>
      </c>
    </row>
    <row r="2816" customFormat="false" ht="15" hidden="false" customHeight="false" outlineLevel="0" collapsed="false">
      <c r="A2816" s="4" t="n">
        <v>40840</v>
      </c>
      <c r="B2816" s="0" t="s">
        <v>531</v>
      </c>
      <c r="C2816" s="0" t="s">
        <v>532</v>
      </c>
      <c r="D2816" s="14" t="n">
        <v>177.18</v>
      </c>
    </row>
    <row r="2817" customFormat="false" ht="15" hidden="false" customHeight="false" outlineLevel="0" collapsed="false">
      <c r="A2817" s="4" t="n">
        <v>40840</v>
      </c>
      <c r="B2817" s="0" t="s">
        <v>533</v>
      </c>
      <c r="C2817" s="0" t="s">
        <v>534</v>
      </c>
      <c r="D2817" s="14" t="n">
        <v>277.44</v>
      </c>
    </row>
    <row r="2818" customFormat="false" ht="15" hidden="false" customHeight="false" outlineLevel="0" collapsed="false">
      <c r="A2818" s="4" t="n">
        <v>40840</v>
      </c>
      <c r="B2818" s="0" t="s">
        <v>535</v>
      </c>
      <c r="C2818" s="0" t="s">
        <v>536</v>
      </c>
      <c r="D2818" s="14" t="n">
        <v>223.65</v>
      </c>
    </row>
    <row r="2819" customFormat="false" ht="15" hidden="false" customHeight="false" outlineLevel="0" collapsed="false">
      <c r="A2819" s="4" t="n">
        <v>40840</v>
      </c>
      <c r="B2819" s="0" t="s">
        <v>537</v>
      </c>
      <c r="C2819" s="0" t="s">
        <v>538</v>
      </c>
      <c r="D2819" s="14" t="n">
        <v>209.96</v>
      </c>
    </row>
    <row r="2820" customFormat="false" ht="15" hidden="false" customHeight="false" outlineLevel="0" collapsed="false">
      <c r="A2820" s="4" t="n">
        <v>40840</v>
      </c>
      <c r="B2820" s="0" t="s">
        <v>539</v>
      </c>
      <c r="C2820" s="0" t="s">
        <v>540</v>
      </c>
      <c r="D2820" s="14" t="n">
        <v>133.65</v>
      </c>
    </row>
    <row r="2821" customFormat="false" ht="15" hidden="false" customHeight="false" outlineLevel="0" collapsed="false">
      <c r="A2821" s="4" t="n">
        <v>40840</v>
      </c>
      <c r="B2821" s="0" t="s">
        <v>541</v>
      </c>
      <c r="C2821" s="0" t="s">
        <v>542</v>
      </c>
      <c r="D2821" s="14" t="n">
        <v>389.95</v>
      </c>
    </row>
    <row r="2822" customFormat="false" ht="15" hidden="false" customHeight="false" outlineLevel="0" collapsed="false">
      <c r="A2822" s="4" t="n">
        <v>40840</v>
      </c>
      <c r="B2822" s="0" t="s">
        <v>543</v>
      </c>
      <c r="C2822" s="0" t="s">
        <v>544</v>
      </c>
      <c r="D2822" s="14" t="n">
        <v>137.55</v>
      </c>
    </row>
    <row r="2823" customFormat="false" ht="15" hidden="false" customHeight="false" outlineLevel="0" collapsed="false">
      <c r="A2823" s="4" t="n">
        <v>40840</v>
      </c>
      <c r="B2823" s="0" t="s">
        <v>545</v>
      </c>
      <c r="C2823" s="0" t="s">
        <v>546</v>
      </c>
      <c r="D2823" s="14" t="n">
        <v>81.12</v>
      </c>
    </row>
    <row r="2824" customFormat="false" ht="15" hidden="false" customHeight="false" outlineLevel="0" collapsed="false">
      <c r="A2824" s="4" t="n">
        <v>40840</v>
      </c>
      <c r="B2824" s="0" t="s">
        <v>547</v>
      </c>
      <c r="C2824" s="0" t="s">
        <v>548</v>
      </c>
      <c r="D2824" s="14" t="n">
        <v>174.6</v>
      </c>
    </row>
    <row r="2825" customFormat="false" ht="15" hidden="false" customHeight="false" outlineLevel="0" collapsed="false">
      <c r="A2825" s="4" t="n">
        <v>40840</v>
      </c>
      <c r="B2825" s="0" t="s">
        <v>549</v>
      </c>
      <c r="C2825" s="0" t="s">
        <v>550</v>
      </c>
      <c r="D2825" s="14" t="n">
        <v>44.96</v>
      </c>
    </row>
    <row r="2826" customFormat="false" ht="15" hidden="false" customHeight="false" outlineLevel="0" collapsed="false">
      <c r="A2826" s="4" t="n">
        <v>40840</v>
      </c>
      <c r="B2826" s="0" t="s">
        <v>551</v>
      </c>
      <c r="C2826" s="0" t="s">
        <v>552</v>
      </c>
      <c r="D2826" s="14" t="n">
        <v>139.04</v>
      </c>
    </row>
    <row r="2827" customFormat="false" ht="15" hidden="false" customHeight="false" outlineLevel="0" collapsed="false">
      <c r="A2827" s="4" t="n">
        <v>40840</v>
      </c>
      <c r="B2827" s="0" t="s">
        <v>553</v>
      </c>
      <c r="C2827" s="0" t="s">
        <v>554</v>
      </c>
      <c r="D2827" s="14" t="n">
        <v>237.16</v>
      </c>
    </row>
    <row r="2828" customFormat="false" ht="15" hidden="false" customHeight="false" outlineLevel="0" collapsed="false">
      <c r="A2828" s="4" t="n">
        <v>40840</v>
      </c>
      <c r="B2828" s="0" t="s">
        <v>555</v>
      </c>
      <c r="C2828" s="0" t="s">
        <v>556</v>
      </c>
      <c r="D2828" s="14" t="n">
        <v>24.83</v>
      </c>
    </row>
    <row r="2829" customFormat="false" ht="15" hidden="false" customHeight="false" outlineLevel="0" collapsed="false">
      <c r="A2829" s="4" t="n">
        <v>40840</v>
      </c>
      <c r="B2829" s="0" t="s">
        <v>557</v>
      </c>
      <c r="C2829" s="0" t="s">
        <v>558</v>
      </c>
      <c r="D2829" s="14" t="n">
        <v>92.33</v>
      </c>
    </row>
    <row r="2830" customFormat="false" ht="15" hidden="false" customHeight="false" outlineLevel="0" collapsed="false">
      <c r="A2830" s="4" t="n">
        <v>40840</v>
      </c>
      <c r="B2830" s="0" t="s">
        <v>559</v>
      </c>
      <c r="C2830" s="0" t="s">
        <v>560</v>
      </c>
      <c r="D2830" s="14" t="n">
        <v>514.03</v>
      </c>
    </row>
    <row r="2831" customFormat="false" ht="15" hidden="false" customHeight="false" outlineLevel="0" collapsed="false">
      <c r="A2831" s="4" t="n">
        <v>40840</v>
      </c>
      <c r="B2831" s="0" t="s">
        <v>561</v>
      </c>
      <c r="C2831" s="0" t="s">
        <v>562</v>
      </c>
      <c r="D2831" s="14" t="n">
        <v>61.04</v>
      </c>
    </row>
    <row r="2832" customFormat="false" ht="15" hidden="false" customHeight="false" outlineLevel="0" collapsed="false">
      <c r="A2832" s="4" t="n">
        <v>40840</v>
      </c>
      <c r="B2832" s="0" t="s">
        <v>563</v>
      </c>
      <c r="C2832" s="0" t="s">
        <v>564</v>
      </c>
      <c r="D2832" s="14" t="n">
        <v>22.58</v>
      </c>
    </row>
    <row r="2833" customFormat="false" ht="15" hidden="false" customHeight="false" outlineLevel="0" collapsed="false">
      <c r="A2833" s="4" t="n">
        <v>40840</v>
      </c>
      <c r="B2833" s="0" t="s">
        <v>565</v>
      </c>
      <c r="C2833" s="0" t="s">
        <v>566</v>
      </c>
      <c r="D2833" s="14" t="n">
        <v>49.5</v>
      </c>
    </row>
    <row r="2834" customFormat="false" ht="15" hidden="false" customHeight="false" outlineLevel="0" collapsed="false">
      <c r="A2834" s="4" t="n">
        <v>40840</v>
      </c>
      <c r="B2834" s="0" t="s">
        <v>567</v>
      </c>
      <c r="C2834" s="0" t="s">
        <v>568</v>
      </c>
      <c r="D2834" s="14" t="n">
        <v>456.52</v>
      </c>
    </row>
    <row r="2835" customFormat="false" ht="15" hidden="false" customHeight="false" outlineLevel="0" collapsed="false">
      <c r="A2835" s="4" t="n">
        <v>40840</v>
      </c>
      <c r="B2835" s="0" t="s">
        <v>569</v>
      </c>
      <c r="C2835" s="0" t="s">
        <v>570</v>
      </c>
      <c r="D2835" s="14" t="n">
        <v>222.29</v>
      </c>
    </row>
    <row r="2836" customFormat="false" ht="15" hidden="false" customHeight="false" outlineLevel="0" collapsed="false">
      <c r="A2836" s="4" t="n">
        <v>40840</v>
      </c>
      <c r="B2836" s="0" t="s">
        <v>571</v>
      </c>
      <c r="C2836" s="0" t="s">
        <v>572</v>
      </c>
      <c r="D2836" s="14" t="n">
        <v>636.15</v>
      </c>
    </row>
    <row r="2837" customFormat="false" ht="15" hidden="false" customHeight="false" outlineLevel="0" collapsed="false">
      <c r="A2837" s="4" t="n">
        <v>40840</v>
      </c>
      <c r="B2837" s="0" t="s">
        <v>573</v>
      </c>
      <c r="C2837" s="0" t="s">
        <v>574</v>
      </c>
      <c r="D2837" s="14" t="n">
        <v>253.43</v>
      </c>
    </row>
    <row r="2838" customFormat="false" ht="15" hidden="false" customHeight="false" outlineLevel="0" collapsed="false">
      <c r="A2838" s="4" t="n">
        <v>40840</v>
      </c>
      <c r="B2838" s="0" t="s">
        <v>575</v>
      </c>
      <c r="C2838" s="0" t="s">
        <v>576</v>
      </c>
      <c r="D2838" s="14" t="n">
        <v>1071.53</v>
      </c>
    </row>
    <row r="2839" customFormat="false" ht="15" hidden="false" customHeight="false" outlineLevel="0" collapsed="false">
      <c r="A2839" s="4" t="n">
        <v>40840</v>
      </c>
      <c r="B2839" s="0" t="s">
        <v>577</v>
      </c>
      <c r="C2839" s="0" t="s">
        <v>578</v>
      </c>
      <c r="D2839" s="14" t="n">
        <v>259.16</v>
      </c>
    </row>
    <row r="2840" customFormat="false" ht="15" hidden="false" customHeight="false" outlineLevel="0" collapsed="false">
      <c r="A2840" s="4" t="n">
        <v>40840</v>
      </c>
      <c r="B2840" s="0" t="s">
        <v>579</v>
      </c>
      <c r="C2840" s="0" t="s">
        <v>580</v>
      </c>
      <c r="D2840" s="14" t="n">
        <v>146.9</v>
      </c>
    </row>
    <row r="2841" customFormat="false" ht="15" hidden="false" customHeight="false" outlineLevel="0" collapsed="false">
      <c r="A2841" s="4" t="n">
        <v>40840</v>
      </c>
      <c r="B2841" s="0" t="s">
        <v>581</v>
      </c>
      <c r="C2841" s="0" t="s">
        <v>582</v>
      </c>
      <c r="D2841" s="14" t="n">
        <v>491.71</v>
      </c>
    </row>
    <row r="2842" customFormat="false" ht="15" hidden="false" customHeight="false" outlineLevel="0" collapsed="false">
      <c r="A2842" s="4" t="n">
        <v>40840</v>
      </c>
      <c r="B2842" s="0" t="s">
        <v>583</v>
      </c>
      <c r="C2842" s="0" t="s">
        <v>584</v>
      </c>
      <c r="D2842" s="14" t="n">
        <v>178.88</v>
      </c>
    </row>
    <row r="2843" customFormat="false" ht="15" hidden="false" customHeight="false" outlineLevel="0" collapsed="false">
      <c r="A2843" s="4" t="n">
        <v>40840</v>
      </c>
      <c r="B2843" s="0" t="s">
        <v>585</v>
      </c>
      <c r="C2843" s="0" t="s">
        <v>586</v>
      </c>
      <c r="D2843" s="14" t="n">
        <v>168.75</v>
      </c>
    </row>
    <row r="2844" customFormat="false" ht="15" hidden="false" customHeight="false" outlineLevel="0" collapsed="false">
      <c r="A2844" s="4" t="n">
        <v>40840</v>
      </c>
      <c r="B2844" s="0" t="s">
        <v>587</v>
      </c>
      <c r="C2844" s="0" t="s">
        <v>588</v>
      </c>
      <c r="D2844" s="14" t="n">
        <v>106.93</v>
      </c>
    </row>
    <row r="2845" customFormat="false" ht="15" hidden="false" customHeight="false" outlineLevel="0" collapsed="false">
      <c r="A2845" s="4" t="n">
        <v>40840</v>
      </c>
      <c r="B2845" s="0" t="s">
        <v>589</v>
      </c>
      <c r="C2845" s="0" t="s">
        <v>590</v>
      </c>
      <c r="D2845" s="14" t="n">
        <v>178.45</v>
      </c>
    </row>
    <row r="2846" customFormat="false" ht="15" hidden="false" customHeight="false" outlineLevel="0" collapsed="false">
      <c r="A2846" s="4" t="n">
        <v>40840</v>
      </c>
      <c r="B2846" s="0" t="s">
        <v>591</v>
      </c>
      <c r="C2846" s="0" t="s">
        <v>592</v>
      </c>
      <c r="D2846" s="14" t="n">
        <v>588.24</v>
      </c>
    </row>
    <row r="2847" customFormat="false" ht="15" hidden="false" customHeight="false" outlineLevel="0" collapsed="false">
      <c r="A2847" s="4" t="n">
        <v>40840</v>
      </c>
      <c r="B2847" s="0" t="s">
        <v>593</v>
      </c>
      <c r="C2847" s="0" t="s">
        <v>594</v>
      </c>
      <c r="D2847" s="14" t="n">
        <v>266.51</v>
      </c>
    </row>
    <row r="2848" customFormat="false" ht="15" hidden="false" customHeight="false" outlineLevel="0" collapsed="false">
      <c r="A2848" s="4" t="n">
        <v>40840</v>
      </c>
      <c r="B2848" s="0" t="s">
        <v>595</v>
      </c>
      <c r="C2848" s="0" t="s">
        <v>596</v>
      </c>
      <c r="D2848" s="14" t="n">
        <v>462.29</v>
      </c>
    </row>
    <row r="2849" customFormat="false" ht="15" hidden="false" customHeight="false" outlineLevel="0" collapsed="false">
      <c r="A2849" s="4" t="n">
        <v>40840</v>
      </c>
      <c r="B2849" s="0" t="s">
        <v>597</v>
      </c>
      <c r="C2849" s="0" t="s">
        <v>598</v>
      </c>
      <c r="D2849" s="14" t="n">
        <v>497.22</v>
      </c>
    </row>
    <row r="2850" customFormat="false" ht="15" hidden="false" customHeight="false" outlineLevel="0" collapsed="false">
      <c r="A2850" s="4" t="n">
        <v>40840</v>
      </c>
      <c r="B2850" s="0" t="s">
        <v>599</v>
      </c>
      <c r="C2850" s="0" t="s">
        <v>600</v>
      </c>
      <c r="D2850" s="14" t="n">
        <v>87.15</v>
      </c>
    </row>
    <row r="2851" customFormat="false" ht="15" hidden="false" customHeight="false" outlineLevel="0" collapsed="false">
      <c r="A2851" s="4" t="n">
        <v>40840</v>
      </c>
      <c r="B2851" s="0" t="s">
        <v>601</v>
      </c>
      <c r="C2851" s="0" t="s">
        <v>602</v>
      </c>
      <c r="D2851" s="14" t="n">
        <v>267.49</v>
      </c>
    </row>
    <row r="2852" customFormat="false" ht="15" hidden="false" customHeight="false" outlineLevel="0" collapsed="false">
      <c r="A2852" s="4" t="n">
        <v>40840</v>
      </c>
      <c r="B2852" s="0" t="s">
        <v>603</v>
      </c>
      <c r="C2852" s="0" t="s">
        <v>604</v>
      </c>
      <c r="D2852" s="14" t="n">
        <v>1163.59</v>
      </c>
    </row>
    <row r="2853" customFormat="false" ht="15" hidden="false" customHeight="false" outlineLevel="0" collapsed="false">
      <c r="A2853" s="4" t="n">
        <v>40840</v>
      </c>
      <c r="B2853" s="0" t="s">
        <v>605</v>
      </c>
      <c r="C2853" s="0" t="s">
        <v>606</v>
      </c>
      <c r="D2853" s="14" t="n">
        <v>17.71</v>
      </c>
    </row>
    <row r="2854" customFormat="false" ht="15" hidden="false" customHeight="false" outlineLevel="0" collapsed="false">
      <c r="A2854" s="4" t="n">
        <v>40840</v>
      </c>
      <c r="B2854" s="0" t="s">
        <v>607</v>
      </c>
      <c r="C2854" s="0" t="s">
        <v>608</v>
      </c>
      <c r="D2854" s="14" t="n">
        <v>26.28</v>
      </c>
    </row>
    <row r="2855" customFormat="false" ht="15" hidden="false" customHeight="false" outlineLevel="0" collapsed="false">
      <c r="A2855" s="4" t="n">
        <v>40840</v>
      </c>
      <c r="B2855" s="0" t="s">
        <v>609</v>
      </c>
      <c r="C2855" s="0" t="s">
        <v>610</v>
      </c>
      <c r="D2855" s="14" t="n">
        <v>18.7</v>
      </c>
    </row>
    <row r="2856" customFormat="false" ht="15" hidden="false" customHeight="false" outlineLevel="0" collapsed="false">
      <c r="A2856" s="4" t="n">
        <v>40840</v>
      </c>
      <c r="B2856" s="0" t="s">
        <v>611</v>
      </c>
      <c r="C2856" s="0" t="s">
        <v>612</v>
      </c>
      <c r="D2856" s="14" t="n">
        <v>195.85</v>
      </c>
    </row>
    <row r="2857" customFormat="false" ht="15" hidden="false" customHeight="false" outlineLevel="0" collapsed="false">
      <c r="A2857" s="4" t="n">
        <v>40840</v>
      </c>
      <c r="B2857" s="0" t="s">
        <v>615</v>
      </c>
      <c r="C2857" s="0" t="s">
        <v>616</v>
      </c>
      <c r="D2857" s="14" t="n">
        <v>498.95</v>
      </c>
    </row>
    <row r="2858" customFormat="false" ht="15" hidden="false" customHeight="false" outlineLevel="0" collapsed="false">
      <c r="A2858" s="4" t="n">
        <v>40840</v>
      </c>
      <c r="B2858" s="0" t="s">
        <v>617</v>
      </c>
      <c r="C2858" s="0" t="s">
        <v>618</v>
      </c>
      <c r="D2858" s="14" t="n">
        <v>232.57</v>
      </c>
    </row>
    <row r="2859" customFormat="false" ht="15" hidden="false" customHeight="false" outlineLevel="0" collapsed="false">
      <c r="A2859" s="4" t="n">
        <v>40840</v>
      </c>
      <c r="B2859" s="0" t="s">
        <v>619</v>
      </c>
      <c r="C2859" s="0" t="s">
        <v>620</v>
      </c>
      <c r="D2859" s="14" t="n">
        <v>301.82</v>
      </c>
    </row>
    <row r="2860" customFormat="false" ht="15" hidden="false" customHeight="false" outlineLevel="0" collapsed="false">
      <c r="A2860" s="4" t="n">
        <v>40840</v>
      </c>
      <c r="B2860" s="0" t="s">
        <v>621</v>
      </c>
      <c r="C2860" s="0" t="s">
        <v>622</v>
      </c>
      <c r="D2860" s="14" t="n">
        <v>207.25</v>
      </c>
    </row>
    <row r="2861" customFormat="false" ht="15" hidden="false" customHeight="false" outlineLevel="0" collapsed="false">
      <c r="A2861" s="4" t="n">
        <v>40840</v>
      </c>
      <c r="B2861" s="0" t="s">
        <v>623</v>
      </c>
      <c r="C2861" s="0" t="s">
        <v>624</v>
      </c>
      <c r="D2861" s="14" t="n">
        <v>302.4</v>
      </c>
    </row>
    <row r="2862" customFormat="false" ht="15" hidden="false" customHeight="false" outlineLevel="0" collapsed="false">
      <c r="A2862" s="4" t="n">
        <v>40840</v>
      </c>
      <c r="B2862" s="0" t="s">
        <v>625</v>
      </c>
      <c r="C2862" s="0" t="s">
        <v>626</v>
      </c>
      <c r="D2862" s="14" t="n">
        <v>346.24</v>
      </c>
    </row>
    <row r="2863" customFormat="false" ht="15" hidden="false" customHeight="false" outlineLevel="0" collapsed="false">
      <c r="A2863" s="4" t="n">
        <v>40840</v>
      </c>
      <c r="B2863" s="0" t="s">
        <v>627</v>
      </c>
      <c r="C2863" s="0" t="s">
        <v>628</v>
      </c>
      <c r="D2863" s="14" t="n">
        <v>269.75</v>
      </c>
    </row>
    <row r="2864" customFormat="false" ht="15" hidden="false" customHeight="false" outlineLevel="0" collapsed="false">
      <c r="A2864" s="4" t="n">
        <v>40840</v>
      </c>
      <c r="B2864" s="0" t="s">
        <v>629</v>
      </c>
      <c r="C2864" s="0" t="s">
        <v>630</v>
      </c>
      <c r="D2864" s="14" t="n">
        <v>406.79</v>
      </c>
    </row>
    <row r="2865" customFormat="false" ht="15" hidden="false" customHeight="false" outlineLevel="0" collapsed="false">
      <c r="A2865" s="4" t="n">
        <v>40840</v>
      </c>
      <c r="B2865" s="0" t="s">
        <v>631</v>
      </c>
      <c r="C2865" s="0" t="s">
        <v>632</v>
      </c>
      <c r="D2865" s="14" t="n">
        <v>780.29</v>
      </c>
    </row>
    <row r="2866" customFormat="false" ht="15" hidden="false" customHeight="false" outlineLevel="0" collapsed="false">
      <c r="A2866" s="4" t="n">
        <v>40840</v>
      </c>
      <c r="B2866" s="0" t="s">
        <v>633</v>
      </c>
      <c r="C2866" s="0" t="s">
        <v>634</v>
      </c>
      <c r="D2866" s="14" t="n">
        <v>845.05</v>
      </c>
    </row>
    <row r="2867" customFormat="false" ht="15" hidden="false" customHeight="false" outlineLevel="0" collapsed="false">
      <c r="A2867" s="4" t="n">
        <v>40840</v>
      </c>
      <c r="B2867" s="0" t="s">
        <v>635</v>
      </c>
      <c r="C2867" s="0" t="s">
        <v>636</v>
      </c>
      <c r="D2867" s="14" t="n">
        <v>520.2</v>
      </c>
    </row>
    <row r="2868" customFormat="false" ht="15" hidden="false" customHeight="false" outlineLevel="0" collapsed="false">
      <c r="A2868" s="4" t="n">
        <v>40840</v>
      </c>
      <c r="B2868" s="0" t="s">
        <v>637</v>
      </c>
      <c r="C2868" s="0" t="s">
        <v>638</v>
      </c>
      <c r="D2868" s="14" t="n">
        <v>389.38</v>
      </c>
    </row>
    <row r="2869" customFormat="false" ht="15" hidden="false" customHeight="false" outlineLevel="0" collapsed="false">
      <c r="A2869" s="4" t="n">
        <v>40840</v>
      </c>
      <c r="B2869" s="0" t="s">
        <v>639</v>
      </c>
      <c r="C2869" s="0" t="s">
        <v>640</v>
      </c>
      <c r="D2869" s="14" t="n">
        <v>273.91</v>
      </c>
    </row>
    <row r="2870" customFormat="false" ht="15" hidden="false" customHeight="false" outlineLevel="0" collapsed="false">
      <c r="A2870" s="4" t="n">
        <v>40840</v>
      </c>
      <c r="B2870" s="0" t="s">
        <v>641</v>
      </c>
      <c r="C2870" s="0" t="s">
        <v>642</v>
      </c>
      <c r="D2870" s="14" t="n">
        <v>688.75</v>
      </c>
    </row>
    <row r="2871" customFormat="false" ht="15" hidden="false" customHeight="false" outlineLevel="0" collapsed="false">
      <c r="A2871" s="4" t="n">
        <v>40840</v>
      </c>
      <c r="B2871" s="0" t="s">
        <v>643</v>
      </c>
      <c r="C2871" s="0" t="s">
        <v>644</v>
      </c>
      <c r="D2871" s="14" t="n">
        <v>325.78</v>
      </c>
    </row>
    <row r="2872" customFormat="false" ht="15" hidden="false" customHeight="false" outlineLevel="0" collapsed="false">
      <c r="A2872" s="4" t="n">
        <v>40840</v>
      </c>
      <c r="B2872" s="0" t="s">
        <v>645</v>
      </c>
      <c r="C2872" s="0" t="s">
        <v>646</v>
      </c>
      <c r="D2872" s="14" t="n">
        <v>118.63</v>
      </c>
    </row>
    <row r="2873" customFormat="false" ht="15" hidden="false" customHeight="false" outlineLevel="0" collapsed="false">
      <c r="A2873" s="4" t="n">
        <v>40840</v>
      </c>
      <c r="B2873" s="0" t="s">
        <v>647</v>
      </c>
      <c r="C2873" s="0" t="s">
        <v>648</v>
      </c>
      <c r="D2873" s="14" t="n">
        <v>840.29</v>
      </c>
    </row>
    <row r="2874" customFormat="false" ht="15" hidden="false" customHeight="false" outlineLevel="0" collapsed="false">
      <c r="A2874" s="4" t="n">
        <v>40840</v>
      </c>
      <c r="B2874" s="0" t="s">
        <v>649</v>
      </c>
      <c r="C2874" s="0" t="s">
        <v>650</v>
      </c>
      <c r="D2874" s="14" t="n">
        <v>1660.26</v>
      </c>
    </row>
    <row r="2875" customFormat="false" ht="15" hidden="false" customHeight="false" outlineLevel="0" collapsed="false">
      <c r="A2875" s="4" t="n">
        <v>40840</v>
      </c>
      <c r="B2875" s="0" t="s">
        <v>651</v>
      </c>
      <c r="C2875" s="0" t="s">
        <v>652</v>
      </c>
      <c r="D2875" s="14" t="n">
        <v>304.68</v>
      </c>
    </row>
    <row r="2876" customFormat="false" ht="15" hidden="false" customHeight="false" outlineLevel="0" collapsed="false">
      <c r="A2876" s="4" t="n">
        <v>40840</v>
      </c>
      <c r="B2876" s="0" t="s">
        <v>653</v>
      </c>
      <c r="C2876" s="0" t="s">
        <v>654</v>
      </c>
      <c r="D2876" s="14" t="n">
        <v>470.69</v>
      </c>
    </row>
    <row r="2877" customFormat="false" ht="15" hidden="false" customHeight="false" outlineLevel="0" collapsed="false">
      <c r="A2877" s="4" t="n">
        <v>40840</v>
      </c>
      <c r="B2877" s="0" t="s">
        <v>655</v>
      </c>
      <c r="C2877" s="0" t="s">
        <v>656</v>
      </c>
      <c r="D2877" s="14" t="n">
        <v>259.64</v>
      </c>
    </row>
    <row r="2878" customFormat="false" ht="15" hidden="false" customHeight="false" outlineLevel="0" collapsed="false">
      <c r="A2878" s="4" t="n">
        <v>40840</v>
      </c>
      <c r="B2878" s="0" t="s">
        <v>657</v>
      </c>
      <c r="C2878" s="0" t="s">
        <v>658</v>
      </c>
      <c r="D2878" s="14" t="n">
        <v>220.63</v>
      </c>
    </row>
    <row r="2879" customFormat="false" ht="15" hidden="false" customHeight="false" outlineLevel="0" collapsed="false">
      <c r="A2879" s="4" t="n">
        <v>40840</v>
      </c>
      <c r="B2879" s="0" t="s">
        <v>659</v>
      </c>
      <c r="C2879" s="0" t="s">
        <v>660</v>
      </c>
      <c r="D2879" s="14" t="n">
        <v>1011.13</v>
      </c>
    </row>
    <row r="2880" customFormat="false" ht="15" hidden="false" customHeight="false" outlineLevel="0" collapsed="false">
      <c r="A2880" s="4" t="n">
        <v>40840</v>
      </c>
      <c r="B2880" s="0" t="s">
        <v>661</v>
      </c>
      <c r="C2880" s="0" t="s">
        <v>662</v>
      </c>
      <c r="D2880" s="14" t="n">
        <v>552.95</v>
      </c>
    </row>
    <row r="2881" customFormat="false" ht="15" hidden="false" customHeight="false" outlineLevel="0" collapsed="false">
      <c r="A2881" s="4" t="n">
        <v>40840</v>
      </c>
      <c r="B2881" s="0" t="s">
        <v>663</v>
      </c>
      <c r="C2881" s="0" t="s">
        <v>664</v>
      </c>
      <c r="D2881" s="14" t="n">
        <v>1252.63</v>
      </c>
    </row>
    <row r="2882" customFormat="false" ht="15" hidden="false" customHeight="false" outlineLevel="0" collapsed="false">
      <c r="A2882" s="4" t="n">
        <v>40840</v>
      </c>
      <c r="B2882" s="0" t="s">
        <v>665</v>
      </c>
      <c r="C2882" s="0" t="s">
        <v>666</v>
      </c>
      <c r="D2882" s="14" t="n">
        <v>82.99</v>
      </c>
    </row>
    <row r="2883" customFormat="false" ht="15" hidden="false" customHeight="false" outlineLevel="0" collapsed="false">
      <c r="A2883" s="4" t="n">
        <v>40840</v>
      </c>
      <c r="B2883" s="0" t="s">
        <v>667</v>
      </c>
      <c r="C2883" s="0" t="s">
        <v>668</v>
      </c>
      <c r="D2883" s="14" t="n">
        <v>74.7</v>
      </c>
    </row>
    <row r="2884" customFormat="false" ht="15" hidden="false" customHeight="false" outlineLevel="0" collapsed="false">
      <c r="A2884" s="4" t="n">
        <v>40840</v>
      </c>
      <c r="B2884" s="0" t="s">
        <v>669</v>
      </c>
      <c r="C2884" s="0" t="s">
        <v>670</v>
      </c>
      <c r="D2884" s="14" t="n">
        <v>49.8</v>
      </c>
    </row>
    <row r="2885" customFormat="false" ht="15" hidden="false" customHeight="false" outlineLevel="0" collapsed="false">
      <c r="A2885" s="4" t="n">
        <v>40840</v>
      </c>
      <c r="B2885" s="0" t="s">
        <v>671</v>
      </c>
      <c r="C2885" s="0" t="s">
        <v>672</v>
      </c>
      <c r="D2885" s="14" t="n">
        <v>149.31</v>
      </c>
    </row>
    <row r="2886" customFormat="false" ht="15" hidden="false" customHeight="false" outlineLevel="0" collapsed="false">
      <c r="A2886" s="4" t="n">
        <v>40840</v>
      </c>
      <c r="B2886" s="0" t="s">
        <v>673</v>
      </c>
      <c r="C2886" s="0" t="s">
        <v>674</v>
      </c>
      <c r="D2886" s="14" t="n">
        <v>111.24</v>
      </c>
    </row>
    <row r="2887" customFormat="false" ht="15" hidden="false" customHeight="false" outlineLevel="0" collapsed="false">
      <c r="A2887" s="4" t="n">
        <v>40840</v>
      </c>
      <c r="B2887" s="0" t="s">
        <v>675</v>
      </c>
      <c r="C2887" s="0" t="s">
        <v>676</v>
      </c>
      <c r="D2887" s="14" t="n">
        <v>134.52</v>
      </c>
    </row>
    <row r="2888" customFormat="false" ht="15" hidden="false" customHeight="false" outlineLevel="0" collapsed="false">
      <c r="A2888" s="4" t="n">
        <v>40840</v>
      </c>
      <c r="B2888" s="0" t="s">
        <v>677</v>
      </c>
      <c r="C2888" s="0" t="s">
        <v>678</v>
      </c>
      <c r="D2888" s="14" t="n">
        <v>364.92</v>
      </c>
    </row>
    <row r="2889" customFormat="false" ht="15" hidden="false" customHeight="false" outlineLevel="0" collapsed="false">
      <c r="A2889" s="4" t="n">
        <v>40840</v>
      </c>
      <c r="B2889" s="0" t="s">
        <v>679</v>
      </c>
      <c r="C2889" s="0" t="s">
        <v>680</v>
      </c>
      <c r="D2889" s="14" t="n">
        <v>49.88</v>
      </c>
    </row>
    <row r="2890" customFormat="false" ht="15" hidden="false" customHeight="false" outlineLevel="0" collapsed="false">
      <c r="A2890" s="4" t="n">
        <v>40840</v>
      </c>
      <c r="B2890" s="0" t="s">
        <v>683</v>
      </c>
      <c r="C2890" s="0" t="s">
        <v>684</v>
      </c>
      <c r="D2890" s="14" t="n">
        <v>125</v>
      </c>
    </row>
    <row r="2891" customFormat="false" ht="15" hidden="false" customHeight="false" outlineLevel="0" collapsed="false">
      <c r="A2891" s="4" t="n">
        <v>40840</v>
      </c>
      <c r="B2891" s="0" t="s">
        <v>685</v>
      </c>
      <c r="C2891" s="0" t="s">
        <v>686</v>
      </c>
      <c r="D2891" s="14" t="n">
        <v>162.42</v>
      </c>
    </row>
    <row r="2892" customFormat="false" ht="15" hidden="false" customHeight="false" outlineLevel="0" collapsed="false">
      <c r="A2892" s="4" t="n">
        <v>40840</v>
      </c>
      <c r="B2892" s="0" t="s">
        <v>687</v>
      </c>
      <c r="C2892" s="0" t="s">
        <v>688</v>
      </c>
      <c r="D2892" s="14" t="n">
        <v>253.67</v>
      </c>
    </row>
    <row r="2893" customFormat="false" ht="15" hidden="false" customHeight="false" outlineLevel="0" collapsed="false">
      <c r="A2893" s="4" t="n">
        <v>40840</v>
      </c>
      <c r="B2893" s="0" t="s">
        <v>689</v>
      </c>
      <c r="C2893" s="0" t="s">
        <v>690</v>
      </c>
      <c r="D2893" s="14" t="n">
        <v>46.25</v>
      </c>
    </row>
    <row r="2894" customFormat="false" ht="15" hidden="false" customHeight="false" outlineLevel="0" collapsed="false">
      <c r="A2894" s="4" t="n">
        <v>40840</v>
      </c>
      <c r="B2894" s="0" t="s">
        <v>691</v>
      </c>
      <c r="C2894" s="0" t="s">
        <v>692</v>
      </c>
      <c r="D2894" s="14" t="n">
        <v>339.99</v>
      </c>
    </row>
    <row r="2895" customFormat="false" ht="15" hidden="false" customHeight="false" outlineLevel="0" collapsed="false">
      <c r="A2895" s="4" t="n">
        <v>40840</v>
      </c>
      <c r="B2895" s="0" t="s">
        <v>693</v>
      </c>
      <c r="C2895" s="0" t="s">
        <v>694</v>
      </c>
      <c r="D2895" s="14" t="n">
        <v>525.84</v>
      </c>
    </row>
    <row r="2896" customFormat="false" ht="15" hidden="false" customHeight="false" outlineLevel="0" collapsed="false">
      <c r="A2896" s="4" t="n">
        <v>40840</v>
      </c>
      <c r="B2896" s="0" t="s">
        <v>695</v>
      </c>
      <c r="C2896" s="0" t="s">
        <v>696</v>
      </c>
      <c r="D2896" s="14" t="n">
        <v>1111.56</v>
      </c>
    </row>
    <row r="2897" customFormat="false" ht="15" hidden="false" customHeight="false" outlineLevel="0" collapsed="false">
      <c r="A2897" s="4" t="n">
        <v>40840</v>
      </c>
      <c r="B2897" s="0" t="s">
        <v>697</v>
      </c>
      <c r="C2897" s="0" t="s">
        <v>698</v>
      </c>
      <c r="D2897" s="14" t="n">
        <v>728.76</v>
      </c>
    </row>
    <row r="2898" customFormat="false" ht="15" hidden="false" customHeight="false" outlineLevel="0" collapsed="false">
      <c r="A2898" s="4" t="n">
        <v>40840</v>
      </c>
      <c r="B2898" s="0" t="s">
        <v>699</v>
      </c>
      <c r="C2898" s="0" t="s">
        <v>700</v>
      </c>
      <c r="D2898" s="14" t="n">
        <v>378.59</v>
      </c>
    </row>
    <row r="2899" customFormat="false" ht="15" hidden="false" customHeight="false" outlineLevel="0" collapsed="false">
      <c r="A2899" s="4" t="n">
        <v>40840</v>
      </c>
      <c r="B2899" s="0" t="s">
        <v>701</v>
      </c>
      <c r="C2899" s="0" t="s">
        <v>702</v>
      </c>
      <c r="D2899" s="14" t="n">
        <v>247.5</v>
      </c>
    </row>
    <row r="2900" customFormat="false" ht="15" hidden="false" customHeight="false" outlineLevel="0" collapsed="false">
      <c r="A2900" s="4" t="n">
        <v>40840</v>
      </c>
      <c r="B2900" s="0" t="s">
        <v>703</v>
      </c>
      <c r="C2900" s="0" t="s">
        <v>704</v>
      </c>
      <c r="D2900" s="14" t="n">
        <v>510.29</v>
      </c>
    </row>
    <row r="2901" customFormat="false" ht="15" hidden="false" customHeight="false" outlineLevel="0" collapsed="false">
      <c r="A2901" s="4" t="n">
        <v>40840</v>
      </c>
      <c r="B2901" s="0" t="s">
        <v>705</v>
      </c>
      <c r="C2901" s="0" t="s">
        <v>706</v>
      </c>
      <c r="D2901" s="14" t="n">
        <v>292.67</v>
      </c>
    </row>
    <row r="2902" customFormat="false" ht="15" hidden="false" customHeight="false" outlineLevel="0" collapsed="false">
      <c r="A2902" s="4" t="n">
        <v>40840</v>
      </c>
      <c r="B2902" s="0" t="s">
        <v>707</v>
      </c>
      <c r="C2902" s="0" t="s">
        <v>708</v>
      </c>
      <c r="D2902" s="14" t="n">
        <v>141.2</v>
      </c>
    </row>
    <row r="2903" customFormat="false" ht="15" hidden="false" customHeight="false" outlineLevel="0" collapsed="false">
      <c r="A2903" s="4" t="n">
        <v>40840</v>
      </c>
      <c r="B2903" s="0" t="s">
        <v>711</v>
      </c>
      <c r="C2903" s="0" t="s">
        <v>712</v>
      </c>
      <c r="D2903" s="14" t="n">
        <v>356.5</v>
      </c>
    </row>
    <row r="2904" customFormat="false" ht="15" hidden="false" customHeight="false" outlineLevel="0" collapsed="false">
      <c r="A2904" s="4" t="n">
        <v>40840</v>
      </c>
      <c r="B2904" s="0" t="s">
        <v>713</v>
      </c>
      <c r="C2904" s="0" t="s">
        <v>714</v>
      </c>
      <c r="D2904" s="14" t="n">
        <v>254.96</v>
      </c>
    </row>
    <row r="2905" customFormat="false" ht="15" hidden="false" customHeight="false" outlineLevel="0" collapsed="false">
      <c r="A2905" s="4" t="n">
        <v>40840</v>
      </c>
      <c r="B2905" s="0" t="s">
        <v>715</v>
      </c>
      <c r="C2905" s="0" t="s">
        <v>716</v>
      </c>
      <c r="D2905" s="14" t="n">
        <v>91.98</v>
      </c>
    </row>
    <row r="2906" customFormat="false" ht="15" hidden="false" customHeight="false" outlineLevel="0" collapsed="false">
      <c r="A2906" s="4" t="n">
        <v>40840</v>
      </c>
      <c r="B2906" s="0" t="s">
        <v>717</v>
      </c>
      <c r="C2906" s="0" t="s">
        <v>718</v>
      </c>
      <c r="D2906" s="14" t="n">
        <v>60</v>
      </c>
    </row>
    <row r="2907" customFormat="false" ht="15" hidden="false" customHeight="false" outlineLevel="0" collapsed="false">
      <c r="A2907" s="4" t="n">
        <v>40840</v>
      </c>
      <c r="B2907" s="0" t="s">
        <v>719</v>
      </c>
      <c r="C2907" s="0" t="s">
        <v>720</v>
      </c>
      <c r="D2907" s="14" t="n">
        <v>37.5</v>
      </c>
    </row>
    <row r="2908" customFormat="false" ht="15" hidden="false" customHeight="false" outlineLevel="0" collapsed="false">
      <c r="A2908" s="4" t="n">
        <v>40840</v>
      </c>
      <c r="B2908" s="0" t="s">
        <v>721</v>
      </c>
      <c r="C2908" s="0" t="s">
        <v>722</v>
      </c>
      <c r="D2908" s="14" t="n">
        <v>60</v>
      </c>
    </row>
    <row r="2909" customFormat="false" ht="15" hidden="false" customHeight="false" outlineLevel="0" collapsed="false">
      <c r="A2909" s="4" t="n">
        <v>40840</v>
      </c>
      <c r="B2909" s="0" t="s">
        <v>723</v>
      </c>
      <c r="C2909" s="0" t="s">
        <v>724</v>
      </c>
      <c r="D2909" s="14" t="n">
        <v>86.1</v>
      </c>
    </row>
    <row r="2910" customFormat="false" ht="15" hidden="false" customHeight="false" outlineLevel="0" collapsed="false">
      <c r="A2910" s="4" t="n">
        <v>40840</v>
      </c>
      <c r="B2910" s="0" t="s">
        <v>725</v>
      </c>
      <c r="C2910" s="0" t="s">
        <v>726</v>
      </c>
      <c r="D2910" s="14" t="n">
        <v>78.75</v>
      </c>
    </row>
    <row r="2911" customFormat="false" ht="15" hidden="false" customHeight="false" outlineLevel="0" collapsed="false">
      <c r="A2911" s="4" t="n">
        <v>40840</v>
      </c>
      <c r="B2911" s="0" t="s">
        <v>727</v>
      </c>
      <c r="C2911" s="0" t="s">
        <v>728</v>
      </c>
      <c r="D2911" s="14" t="n">
        <v>56.17</v>
      </c>
    </row>
    <row r="2912" customFormat="false" ht="15" hidden="false" customHeight="false" outlineLevel="0" collapsed="false">
      <c r="A2912" s="4" t="n">
        <v>40840</v>
      </c>
      <c r="B2912" s="0" t="s">
        <v>729</v>
      </c>
      <c r="C2912" s="0" t="s">
        <v>730</v>
      </c>
      <c r="D2912" s="14" t="n">
        <v>37.5</v>
      </c>
    </row>
    <row r="2913" customFormat="false" ht="15" hidden="false" customHeight="false" outlineLevel="0" collapsed="false">
      <c r="A2913" s="4" t="n">
        <v>40840</v>
      </c>
      <c r="B2913" s="0" t="s">
        <v>731</v>
      </c>
      <c r="C2913" s="0" t="s">
        <v>732</v>
      </c>
      <c r="D2913" s="14" t="n">
        <v>337.5</v>
      </c>
    </row>
    <row r="2914" customFormat="false" ht="15" hidden="false" customHeight="false" outlineLevel="0" collapsed="false">
      <c r="A2914" s="4" t="n">
        <v>40840</v>
      </c>
      <c r="B2914" s="0" t="s">
        <v>733</v>
      </c>
      <c r="C2914" s="0" t="s">
        <v>734</v>
      </c>
      <c r="D2914" s="14" t="n">
        <v>447.63</v>
      </c>
    </row>
    <row r="2915" customFormat="false" ht="15" hidden="false" customHeight="false" outlineLevel="0" collapsed="false">
      <c r="A2915" s="4" t="n">
        <v>40840</v>
      </c>
      <c r="B2915" s="0" t="s">
        <v>735</v>
      </c>
      <c r="C2915" s="0" t="s">
        <v>736</v>
      </c>
      <c r="D2915" s="14" t="n">
        <v>19.8</v>
      </c>
    </row>
    <row r="2916" customFormat="false" ht="15" hidden="false" customHeight="false" outlineLevel="0" collapsed="false">
      <c r="A2916" s="4" t="n">
        <v>40840</v>
      </c>
      <c r="B2916" s="0" t="s">
        <v>737</v>
      </c>
      <c r="C2916" s="0" t="s">
        <v>738</v>
      </c>
      <c r="D2916" s="14" t="n">
        <v>66.01</v>
      </c>
    </row>
    <row r="2917" customFormat="false" ht="15" hidden="false" customHeight="false" outlineLevel="0" collapsed="false">
      <c r="A2917" s="4" t="n">
        <v>40840</v>
      </c>
      <c r="B2917" s="0" t="s">
        <v>739</v>
      </c>
      <c r="C2917" s="0" t="s">
        <v>740</v>
      </c>
      <c r="D2917" s="14" t="n">
        <v>516.72</v>
      </c>
    </row>
    <row r="2918" customFormat="false" ht="15" hidden="false" customHeight="false" outlineLevel="0" collapsed="false">
      <c r="A2918" s="4" t="n">
        <v>40840</v>
      </c>
      <c r="B2918" s="0" t="s">
        <v>741</v>
      </c>
      <c r="C2918" s="0" t="s">
        <v>742</v>
      </c>
      <c r="D2918" s="14" t="n">
        <v>202.86</v>
      </c>
    </row>
    <row r="2919" customFormat="false" ht="15" hidden="false" customHeight="false" outlineLevel="0" collapsed="false">
      <c r="A2919" s="4" t="n">
        <v>40840</v>
      </c>
      <c r="B2919" s="0" t="s">
        <v>743</v>
      </c>
      <c r="C2919" s="0" t="s">
        <v>744</v>
      </c>
      <c r="D2919" s="14" t="n">
        <v>173.11</v>
      </c>
    </row>
    <row r="2920" customFormat="false" ht="15" hidden="false" customHeight="false" outlineLevel="0" collapsed="false">
      <c r="A2920" s="4" t="n">
        <v>40840</v>
      </c>
      <c r="B2920" s="0" t="s">
        <v>745</v>
      </c>
      <c r="C2920" s="0" t="s">
        <v>746</v>
      </c>
      <c r="D2920" s="14" t="n">
        <v>99</v>
      </c>
    </row>
    <row r="2921" customFormat="false" ht="15" hidden="false" customHeight="false" outlineLevel="0" collapsed="false">
      <c r="A2921" s="4" t="n">
        <v>40840</v>
      </c>
      <c r="B2921" s="0" t="s">
        <v>747</v>
      </c>
      <c r="C2921" s="0" t="s">
        <v>748</v>
      </c>
      <c r="D2921" s="14" t="n">
        <v>53.55</v>
      </c>
    </row>
    <row r="2922" customFormat="false" ht="15" hidden="false" customHeight="false" outlineLevel="0" collapsed="false">
      <c r="A2922" s="4" t="n">
        <v>40840</v>
      </c>
      <c r="B2922" s="0" t="s">
        <v>749</v>
      </c>
      <c r="C2922" s="0" t="s">
        <v>750</v>
      </c>
      <c r="D2922" s="14" t="n">
        <v>6.95</v>
      </c>
    </row>
    <row r="2923" customFormat="false" ht="15" hidden="false" customHeight="false" outlineLevel="0" collapsed="false">
      <c r="A2923" s="4" t="n">
        <v>40840</v>
      </c>
      <c r="B2923" s="0" t="s">
        <v>751</v>
      </c>
      <c r="C2923" s="0" t="s">
        <v>752</v>
      </c>
      <c r="D2923" s="14" t="n">
        <v>663.37</v>
      </c>
    </row>
    <row r="2924" customFormat="false" ht="15" hidden="false" customHeight="false" outlineLevel="0" collapsed="false">
      <c r="A2924" s="4" t="n">
        <v>40840</v>
      </c>
      <c r="B2924" s="0" t="s">
        <v>753</v>
      </c>
      <c r="C2924" s="0" t="s">
        <v>754</v>
      </c>
      <c r="D2924" s="14" t="n">
        <v>254.66</v>
      </c>
    </row>
    <row r="2925" customFormat="false" ht="15" hidden="false" customHeight="false" outlineLevel="0" collapsed="false">
      <c r="A2925" s="4" t="n">
        <v>40840</v>
      </c>
      <c r="B2925" s="0" t="s">
        <v>755</v>
      </c>
      <c r="C2925" s="0" t="s">
        <v>756</v>
      </c>
      <c r="D2925" s="14" t="n">
        <v>152.08</v>
      </c>
    </row>
    <row r="2926" customFormat="false" ht="15" hidden="false" customHeight="false" outlineLevel="0" collapsed="false">
      <c r="A2926" s="4" t="n">
        <v>40840</v>
      </c>
      <c r="B2926" s="0" t="s">
        <v>757</v>
      </c>
      <c r="C2926" s="0" t="s">
        <v>758</v>
      </c>
      <c r="D2926" s="14" t="n">
        <v>16.5</v>
      </c>
    </row>
    <row r="2927" customFormat="false" ht="15" hidden="false" customHeight="false" outlineLevel="0" collapsed="false">
      <c r="A2927" s="4" t="n">
        <v>40840</v>
      </c>
      <c r="B2927" s="0" t="s">
        <v>761</v>
      </c>
      <c r="C2927" s="0" t="s">
        <v>762</v>
      </c>
      <c r="D2927" s="14" t="n">
        <v>437.8</v>
      </c>
    </row>
    <row r="2928" customFormat="false" ht="15" hidden="false" customHeight="false" outlineLevel="0" collapsed="false">
      <c r="A2928" s="4" t="n">
        <v>40840</v>
      </c>
      <c r="B2928" s="0" t="s">
        <v>763</v>
      </c>
      <c r="C2928" s="0" t="s">
        <v>764</v>
      </c>
      <c r="D2928" s="14" t="n">
        <v>418.9</v>
      </c>
    </row>
    <row r="2929" customFormat="false" ht="15" hidden="false" customHeight="false" outlineLevel="0" collapsed="false">
      <c r="A2929" s="4" t="n">
        <v>40840</v>
      </c>
      <c r="B2929" s="0" t="s">
        <v>765</v>
      </c>
      <c r="C2929" s="0" t="s">
        <v>766</v>
      </c>
      <c r="D2929" s="14" t="n">
        <v>487.8</v>
      </c>
    </row>
    <row r="2930" customFormat="false" ht="15" hidden="false" customHeight="false" outlineLevel="0" collapsed="false">
      <c r="A2930" s="4" t="n">
        <v>40840</v>
      </c>
      <c r="B2930" s="0" t="s">
        <v>767</v>
      </c>
      <c r="C2930" s="0" t="s">
        <v>768</v>
      </c>
      <c r="D2930" s="14" t="n">
        <v>437.8</v>
      </c>
    </row>
    <row r="2931" customFormat="false" ht="15" hidden="false" customHeight="false" outlineLevel="0" collapsed="false">
      <c r="A2931" s="4" t="n">
        <v>40840</v>
      </c>
      <c r="B2931" s="0" t="s">
        <v>769</v>
      </c>
      <c r="C2931" s="0" t="s">
        <v>770</v>
      </c>
      <c r="D2931" s="14" t="n">
        <v>100</v>
      </c>
    </row>
    <row r="2932" customFormat="false" ht="15" hidden="false" customHeight="false" outlineLevel="0" collapsed="false">
      <c r="A2932" s="4" t="n">
        <v>40840</v>
      </c>
      <c r="B2932" s="0" t="s">
        <v>771</v>
      </c>
      <c r="C2932" s="0" t="s">
        <v>772</v>
      </c>
      <c r="D2932" s="14" t="n">
        <v>425.09</v>
      </c>
    </row>
    <row r="2933" customFormat="false" ht="15" hidden="false" customHeight="false" outlineLevel="0" collapsed="false">
      <c r="A2933" s="4" t="n">
        <v>40840</v>
      </c>
      <c r="B2933" s="0" t="s">
        <v>773</v>
      </c>
      <c r="C2933" s="0" t="s">
        <v>774</v>
      </c>
      <c r="D2933" s="14" t="n">
        <v>529.65</v>
      </c>
    </row>
    <row r="2934" customFormat="false" ht="15" hidden="false" customHeight="false" outlineLevel="0" collapsed="false">
      <c r="A2934" s="4" t="n">
        <v>40840</v>
      </c>
      <c r="B2934" s="0" t="s">
        <v>775</v>
      </c>
      <c r="C2934" s="0" t="s">
        <v>776</v>
      </c>
      <c r="D2934" s="14" t="n">
        <v>326.21</v>
      </c>
    </row>
    <row r="2935" customFormat="false" ht="15" hidden="false" customHeight="false" outlineLevel="0" collapsed="false">
      <c r="A2935" s="4" t="n">
        <v>40840</v>
      </c>
      <c r="B2935" s="0" t="s">
        <v>777</v>
      </c>
      <c r="C2935" s="0" t="s">
        <v>778</v>
      </c>
      <c r="D2935" s="14" t="n">
        <v>536.25</v>
      </c>
    </row>
    <row r="2936" customFormat="false" ht="15" hidden="false" customHeight="false" outlineLevel="0" collapsed="false">
      <c r="A2936" s="4" t="n">
        <v>40840</v>
      </c>
      <c r="B2936" s="0" t="s">
        <v>779</v>
      </c>
      <c r="C2936" s="0" t="s">
        <v>780</v>
      </c>
      <c r="D2936" s="14" t="n">
        <v>2120.48</v>
      </c>
    </row>
    <row r="2937" customFormat="false" ht="15" hidden="false" customHeight="false" outlineLevel="0" collapsed="false">
      <c r="A2937" s="4" t="n">
        <v>40840</v>
      </c>
      <c r="B2937" s="0" t="s">
        <v>781</v>
      </c>
      <c r="C2937" s="0" t="s">
        <v>782</v>
      </c>
      <c r="D2937" s="14" t="n">
        <v>1063.24</v>
      </c>
    </row>
    <row r="2938" customFormat="false" ht="15" hidden="false" customHeight="false" outlineLevel="0" collapsed="false">
      <c r="A2938" s="4" t="n">
        <v>40840</v>
      </c>
      <c r="B2938" s="0" t="s">
        <v>783</v>
      </c>
      <c r="C2938" s="0" t="s">
        <v>784</v>
      </c>
      <c r="D2938" s="14" t="n">
        <v>1022.4</v>
      </c>
    </row>
    <row r="2939" customFormat="false" ht="15" hidden="false" customHeight="false" outlineLevel="0" collapsed="false">
      <c r="A2939" s="4" t="n">
        <v>40840</v>
      </c>
      <c r="B2939" s="0" t="s">
        <v>787</v>
      </c>
      <c r="C2939" s="0" t="s">
        <v>788</v>
      </c>
      <c r="D2939" s="14" t="n">
        <v>474.62</v>
      </c>
    </row>
    <row r="2940" customFormat="false" ht="15" hidden="false" customHeight="false" outlineLevel="0" collapsed="false">
      <c r="A2940" s="4" t="n">
        <v>40840</v>
      </c>
      <c r="B2940" s="0" t="s">
        <v>789</v>
      </c>
      <c r="C2940" s="0" t="s">
        <v>790</v>
      </c>
      <c r="D2940" s="14" t="n">
        <v>432.82</v>
      </c>
    </row>
    <row r="2941" customFormat="false" ht="15" hidden="false" customHeight="false" outlineLevel="0" collapsed="false">
      <c r="A2941" s="4" t="n">
        <v>40840</v>
      </c>
      <c r="B2941" s="0" t="s">
        <v>791</v>
      </c>
      <c r="C2941" s="0" t="s">
        <v>792</v>
      </c>
      <c r="D2941" s="14" t="n">
        <v>87.3</v>
      </c>
    </row>
    <row r="2942" customFormat="false" ht="15" hidden="false" customHeight="false" outlineLevel="0" collapsed="false">
      <c r="A2942" s="4" t="n">
        <v>40840</v>
      </c>
      <c r="B2942" s="0" t="s">
        <v>795</v>
      </c>
      <c r="C2942" s="0" t="s">
        <v>796</v>
      </c>
      <c r="D2942" s="14" t="n">
        <v>112.05</v>
      </c>
    </row>
    <row r="2943" customFormat="false" ht="15" hidden="false" customHeight="false" outlineLevel="0" collapsed="false">
      <c r="A2943" s="4" t="n">
        <v>40840</v>
      </c>
      <c r="B2943" s="0" t="s">
        <v>797</v>
      </c>
      <c r="C2943" s="0" t="s">
        <v>798</v>
      </c>
      <c r="D2943" s="14" t="n">
        <v>145.05</v>
      </c>
    </row>
    <row r="2944" customFormat="false" ht="15" hidden="false" customHeight="false" outlineLevel="0" collapsed="false">
      <c r="A2944" s="4" t="n">
        <v>40840</v>
      </c>
      <c r="B2944" s="0" t="s">
        <v>799</v>
      </c>
      <c r="C2944" s="0" t="s">
        <v>800</v>
      </c>
      <c r="D2944" s="14" t="n">
        <v>178.05</v>
      </c>
    </row>
    <row r="2945" customFormat="false" ht="15" hidden="false" customHeight="false" outlineLevel="0" collapsed="false">
      <c r="A2945" s="4" t="n">
        <v>40840</v>
      </c>
      <c r="B2945" s="0" t="s">
        <v>801</v>
      </c>
      <c r="C2945" s="0" t="s">
        <v>802</v>
      </c>
      <c r="D2945" s="14" t="n">
        <v>172.54</v>
      </c>
    </row>
    <row r="2946" customFormat="false" ht="15" hidden="false" customHeight="false" outlineLevel="0" collapsed="false">
      <c r="A2946" s="4" t="n">
        <v>40840</v>
      </c>
      <c r="B2946" s="0" t="s">
        <v>803</v>
      </c>
      <c r="C2946" s="0" t="s">
        <v>804</v>
      </c>
      <c r="D2946" s="14" t="n">
        <v>106.97</v>
      </c>
    </row>
    <row r="2947" customFormat="false" ht="15" hidden="false" customHeight="false" outlineLevel="0" collapsed="false">
      <c r="A2947" s="4" t="n">
        <v>40840</v>
      </c>
      <c r="B2947" s="0" t="s">
        <v>805</v>
      </c>
      <c r="C2947" s="0" t="s">
        <v>806</v>
      </c>
      <c r="D2947" s="14" t="n">
        <v>124.51</v>
      </c>
    </row>
    <row r="2948" customFormat="false" ht="15" hidden="false" customHeight="false" outlineLevel="0" collapsed="false">
      <c r="A2948" s="4" t="n">
        <v>40840</v>
      </c>
      <c r="B2948" s="0" t="s">
        <v>807</v>
      </c>
      <c r="C2948" s="0" t="s">
        <v>808</v>
      </c>
      <c r="D2948" s="14" t="n">
        <v>347.85</v>
      </c>
    </row>
    <row r="2949" customFormat="false" ht="15" hidden="false" customHeight="false" outlineLevel="0" collapsed="false">
      <c r="A2949" s="4" t="n">
        <v>40840</v>
      </c>
      <c r="B2949" s="0" t="s">
        <v>809</v>
      </c>
      <c r="C2949" s="0" t="s">
        <v>810</v>
      </c>
      <c r="D2949" s="14" t="n">
        <v>272.89</v>
      </c>
    </row>
    <row r="2950" customFormat="false" ht="15" hidden="false" customHeight="false" outlineLevel="0" collapsed="false">
      <c r="A2950" s="4" t="n">
        <v>40840</v>
      </c>
      <c r="B2950" s="0" t="s">
        <v>811</v>
      </c>
      <c r="C2950" s="0" t="s">
        <v>812</v>
      </c>
      <c r="D2950" s="14" t="n">
        <v>1.95</v>
      </c>
    </row>
    <row r="2951" customFormat="false" ht="15" hidden="false" customHeight="false" outlineLevel="0" collapsed="false">
      <c r="A2951" s="4" t="n">
        <v>40840</v>
      </c>
      <c r="B2951" s="0" t="s">
        <v>813</v>
      </c>
      <c r="C2951" s="0" t="s">
        <v>814</v>
      </c>
      <c r="D2951" s="14" t="n">
        <v>2062.35</v>
      </c>
    </row>
    <row r="2952" customFormat="false" ht="15" hidden="false" customHeight="false" outlineLevel="0" collapsed="false">
      <c r="A2952" s="4" t="n">
        <v>40840</v>
      </c>
      <c r="B2952" s="0" t="s">
        <v>815</v>
      </c>
      <c r="C2952" s="0" t="s">
        <v>816</v>
      </c>
      <c r="D2952" s="14" t="n">
        <v>2285.12</v>
      </c>
    </row>
    <row r="2953" customFormat="false" ht="15" hidden="false" customHeight="false" outlineLevel="0" collapsed="false">
      <c r="A2953" s="4" t="n">
        <v>40840</v>
      </c>
      <c r="B2953" s="0" t="s">
        <v>817</v>
      </c>
      <c r="C2953" s="0" t="s">
        <v>818</v>
      </c>
      <c r="D2953" s="14" t="n">
        <v>108.51</v>
      </c>
    </row>
    <row r="2954" customFormat="false" ht="15" hidden="false" customHeight="false" outlineLevel="0" collapsed="false">
      <c r="A2954" s="4" t="n">
        <v>40840</v>
      </c>
      <c r="B2954" s="0" t="s">
        <v>819</v>
      </c>
      <c r="C2954" s="0" t="s">
        <v>820</v>
      </c>
      <c r="D2954" s="14" t="n">
        <v>380.44</v>
      </c>
    </row>
    <row r="2955" customFormat="false" ht="15" hidden="false" customHeight="false" outlineLevel="0" collapsed="false">
      <c r="A2955" s="4" t="n">
        <v>40840</v>
      </c>
      <c r="B2955" s="0" t="s">
        <v>821</v>
      </c>
      <c r="C2955" s="0" t="s">
        <v>822</v>
      </c>
      <c r="D2955" s="14" t="n">
        <v>269.61</v>
      </c>
    </row>
    <row r="2956" customFormat="false" ht="15" hidden="false" customHeight="false" outlineLevel="0" collapsed="false">
      <c r="A2956" s="4" t="n">
        <v>40840</v>
      </c>
      <c r="B2956" s="0" t="s">
        <v>823</v>
      </c>
      <c r="C2956" s="0" t="s">
        <v>824</v>
      </c>
      <c r="D2956" s="14" t="n">
        <v>336.86</v>
      </c>
    </row>
    <row r="2957" customFormat="false" ht="15" hidden="false" customHeight="false" outlineLevel="0" collapsed="false">
      <c r="A2957" s="4" t="n">
        <v>40840</v>
      </c>
      <c r="B2957" s="0" t="s">
        <v>825</v>
      </c>
      <c r="C2957" s="0" t="s">
        <v>826</v>
      </c>
      <c r="D2957" s="14" t="n">
        <v>349.05</v>
      </c>
    </row>
    <row r="2958" customFormat="false" ht="15" hidden="false" customHeight="false" outlineLevel="0" collapsed="false">
      <c r="A2958" s="4" t="n">
        <v>40840</v>
      </c>
      <c r="B2958" s="0" t="s">
        <v>827</v>
      </c>
      <c r="C2958" s="0" t="s">
        <v>828</v>
      </c>
      <c r="D2958" s="14" t="n">
        <v>446.04</v>
      </c>
    </row>
    <row r="2959" customFormat="false" ht="15" hidden="false" customHeight="false" outlineLevel="0" collapsed="false">
      <c r="A2959" s="4" t="n">
        <v>40840</v>
      </c>
      <c r="B2959" s="0" t="s">
        <v>829</v>
      </c>
      <c r="C2959" s="0" t="s">
        <v>830</v>
      </c>
      <c r="D2959" s="14" t="n">
        <v>205.55</v>
      </c>
    </row>
    <row r="2960" customFormat="false" ht="15" hidden="false" customHeight="false" outlineLevel="0" collapsed="false">
      <c r="A2960" s="4" t="n">
        <v>40840</v>
      </c>
      <c r="B2960" s="0" t="s">
        <v>833</v>
      </c>
      <c r="C2960" s="0" t="s">
        <v>834</v>
      </c>
      <c r="D2960" s="14" t="n">
        <v>256.05</v>
      </c>
    </row>
    <row r="2961" customFormat="false" ht="15" hidden="false" customHeight="false" outlineLevel="0" collapsed="false">
      <c r="A2961" s="4" t="n">
        <v>40840</v>
      </c>
      <c r="B2961" s="0" t="s">
        <v>835</v>
      </c>
      <c r="C2961" s="0" t="s">
        <v>836</v>
      </c>
      <c r="D2961" s="14" t="n">
        <v>185.54</v>
      </c>
    </row>
    <row r="2962" customFormat="false" ht="15" hidden="false" customHeight="false" outlineLevel="0" collapsed="false">
      <c r="A2962" s="4" t="n">
        <v>40840</v>
      </c>
      <c r="B2962" s="0" t="s">
        <v>837</v>
      </c>
      <c r="C2962" s="0" t="s">
        <v>838</v>
      </c>
      <c r="D2962" s="14" t="n">
        <v>212.29</v>
      </c>
    </row>
    <row r="2963" customFormat="false" ht="15" hidden="false" customHeight="false" outlineLevel="0" collapsed="false">
      <c r="A2963" s="4" t="n">
        <v>40840</v>
      </c>
      <c r="B2963" s="0" t="s">
        <v>839</v>
      </c>
      <c r="C2963" s="0" t="s">
        <v>840</v>
      </c>
      <c r="D2963" s="14" t="n">
        <v>1161.12</v>
      </c>
    </row>
    <row r="2964" customFormat="false" ht="15" hidden="false" customHeight="false" outlineLevel="0" collapsed="false">
      <c r="A2964" s="4" t="n">
        <v>40840</v>
      </c>
      <c r="B2964" s="0" t="s">
        <v>841</v>
      </c>
      <c r="C2964" s="0" t="s">
        <v>842</v>
      </c>
      <c r="D2964" s="14" t="n">
        <v>494.47</v>
      </c>
    </row>
    <row r="2965" customFormat="false" ht="15" hidden="false" customHeight="false" outlineLevel="0" collapsed="false">
      <c r="A2965" s="4" t="n">
        <v>40840</v>
      </c>
      <c r="B2965" s="0" t="s">
        <v>843</v>
      </c>
      <c r="C2965" s="0" t="s">
        <v>844</v>
      </c>
      <c r="D2965" s="14" t="n">
        <v>1275.35</v>
      </c>
    </row>
    <row r="2966" customFormat="false" ht="15" hidden="false" customHeight="false" outlineLevel="0" collapsed="false">
      <c r="A2966" s="4" t="n">
        <v>40840</v>
      </c>
      <c r="B2966" s="0" t="s">
        <v>845</v>
      </c>
      <c r="C2966" s="0" t="s">
        <v>846</v>
      </c>
      <c r="D2966" s="14" t="n">
        <v>155.23</v>
      </c>
    </row>
    <row r="2967" customFormat="false" ht="15" hidden="false" customHeight="false" outlineLevel="0" collapsed="false">
      <c r="A2967" s="4" t="n">
        <v>40840</v>
      </c>
      <c r="B2967" s="0" t="s">
        <v>847</v>
      </c>
      <c r="C2967" s="0" t="s">
        <v>848</v>
      </c>
      <c r="D2967" s="14" t="n">
        <v>1400.57</v>
      </c>
    </row>
    <row r="2968" customFormat="false" ht="15" hidden="false" customHeight="false" outlineLevel="0" collapsed="false">
      <c r="A2968" s="4" t="n">
        <v>40840</v>
      </c>
      <c r="B2968" s="0" t="s">
        <v>849</v>
      </c>
      <c r="C2968" s="0" t="s">
        <v>850</v>
      </c>
      <c r="D2968" s="14" t="n">
        <v>102</v>
      </c>
    </row>
    <row r="2969" customFormat="false" ht="15" hidden="false" customHeight="false" outlineLevel="0" collapsed="false">
      <c r="A2969" s="4" t="n">
        <v>40840</v>
      </c>
      <c r="B2969" s="0" t="s">
        <v>851</v>
      </c>
      <c r="C2969" s="0" t="s">
        <v>852</v>
      </c>
      <c r="D2969" s="14" t="n">
        <v>291.05</v>
      </c>
    </row>
    <row r="2970" customFormat="false" ht="15" hidden="false" customHeight="false" outlineLevel="0" collapsed="false">
      <c r="A2970" s="4" t="n">
        <v>40840</v>
      </c>
      <c r="B2970" s="0" t="s">
        <v>853</v>
      </c>
      <c r="C2970" s="0" t="s">
        <v>854</v>
      </c>
      <c r="D2970" s="14" t="n">
        <v>69.96</v>
      </c>
    </row>
    <row r="2971" customFormat="false" ht="15" hidden="false" customHeight="false" outlineLevel="0" collapsed="false">
      <c r="A2971" s="4" t="n">
        <v>40840</v>
      </c>
      <c r="B2971" s="0" t="s">
        <v>855</v>
      </c>
      <c r="C2971" s="0" t="s">
        <v>856</v>
      </c>
      <c r="D2971" s="14" t="n">
        <v>37.94</v>
      </c>
    </row>
    <row r="2972" customFormat="false" ht="15" hidden="false" customHeight="false" outlineLevel="0" collapsed="false">
      <c r="A2972" s="4" t="n">
        <v>40840</v>
      </c>
      <c r="B2972" s="0" t="s">
        <v>857</v>
      </c>
      <c r="C2972" s="0" t="s">
        <v>858</v>
      </c>
      <c r="D2972" s="14" t="n">
        <v>96.13</v>
      </c>
    </row>
    <row r="2973" customFormat="false" ht="15" hidden="false" customHeight="false" outlineLevel="0" collapsed="false">
      <c r="A2973" s="4" t="n">
        <v>40840</v>
      </c>
      <c r="B2973" s="0" t="s">
        <v>859</v>
      </c>
      <c r="C2973" s="0" t="s">
        <v>860</v>
      </c>
      <c r="D2973" s="14" t="n">
        <v>74.68</v>
      </c>
    </row>
    <row r="2974" customFormat="false" ht="15" hidden="false" customHeight="false" outlineLevel="0" collapsed="false">
      <c r="A2974" s="4" t="n">
        <v>40840</v>
      </c>
      <c r="B2974" s="0" t="s">
        <v>861</v>
      </c>
      <c r="C2974" s="0" t="s">
        <v>862</v>
      </c>
      <c r="D2974" s="14" t="n">
        <v>538.36</v>
      </c>
    </row>
    <row r="2975" customFormat="false" ht="15" hidden="false" customHeight="false" outlineLevel="0" collapsed="false">
      <c r="A2975" s="4" t="n">
        <v>40840</v>
      </c>
      <c r="B2975" s="0" t="s">
        <v>863</v>
      </c>
      <c r="C2975" s="0" t="s">
        <v>864</v>
      </c>
      <c r="D2975" s="14" t="n">
        <v>207.42</v>
      </c>
    </row>
    <row r="2976" customFormat="false" ht="15" hidden="false" customHeight="false" outlineLevel="0" collapsed="false">
      <c r="A2976" s="4" t="n">
        <v>40840</v>
      </c>
      <c r="B2976" s="0" t="s">
        <v>865</v>
      </c>
      <c r="C2976" s="0" t="s">
        <v>866</v>
      </c>
      <c r="D2976" s="14" t="n">
        <v>435.66</v>
      </c>
    </row>
    <row r="2977" customFormat="false" ht="15" hidden="false" customHeight="false" outlineLevel="0" collapsed="false">
      <c r="A2977" s="4" t="n">
        <v>40840</v>
      </c>
      <c r="B2977" s="0" t="s">
        <v>867</v>
      </c>
      <c r="C2977" s="0" t="s">
        <v>868</v>
      </c>
      <c r="D2977" s="14" t="n">
        <v>453.48</v>
      </c>
    </row>
    <row r="2978" customFormat="false" ht="15" hidden="false" customHeight="false" outlineLevel="0" collapsed="false">
      <c r="A2978" s="4" t="n">
        <v>40840</v>
      </c>
      <c r="B2978" s="0" t="s">
        <v>869</v>
      </c>
      <c r="C2978" s="0" t="s">
        <v>870</v>
      </c>
      <c r="D2978" s="14" t="n">
        <v>202.65</v>
      </c>
    </row>
    <row r="2979" customFormat="false" ht="15" hidden="false" customHeight="false" outlineLevel="0" collapsed="false">
      <c r="A2979" s="4" t="n">
        <v>40840</v>
      </c>
      <c r="B2979" s="0" t="s">
        <v>871</v>
      </c>
      <c r="C2979" s="0" t="s">
        <v>872</v>
      </c>
      <c r="D2979" s="14" t="n">
        <v>286.92</v>
      </c>
    </row>
    <row r="2980" customFormat="false" ht="15" hidden="false" customHeight="false" outlineLevel="0" collapsed="false">
      <c r="A2980" s="4" t="n">
        <v>40840</v>
      </c>
      <c r="B2980" s="0" t="s">
        <v>873</v>
      </c>
      <c r="C2980" s="0" t="s">
        <v>874</v>
      </c>
      <c r="D2980" s="14" t="n">
        <v>1057.82</v>
      </c>
    </row>
    <row r="2981" customFormat="false" ht="15" hidden="false" customHeight="false" outlineLevel="0" collapsed="false">
      <c r="A2981" s="4" t="n">
        <v>40840</v>
      </c>
      <c r="B2981" s="0" t="s">
        <v>875</v>
      </c>
      <c r="C2981" s="0" t="s">
        <v>876</v>
      </c>
      <c r="D2981" s="14" t="n">
        <v>777.53</v>
      </c>
    </row>
    <row r="2982" customFormat="false" ht="15" hidden="false" customHeight="false" outlineLevel="0" collapsed="false">
      <c r="A2982" s="4" t="n">
        <v>40840</v>
      </c>
      <c r="B2982" s="0" t="s">
        <v>877</v>
      </c>
      <c r="C2982" s="0" t="s">
        <v>878</v>
      </c>
      <c r="D2982" s="14" t="n">
        <v>72.65</v>
      </c>
    </row>
    <row r="2983" customFormat="false" ht="15" hidden="false" customHeight="false" outlineLevel="0" collapsed="false">
      <c r="A2983" s="4" t="n">
        <v>40840</v>
      </c>
      <c r="B2983" s="0" t="s">
        <v>879</v>
      </c>
      <c r="C2983" s="0" t="s">
        <v>880</v>
      </c>
      <c r="D2983" s="14" t="n">
        <v>1271.33</v>
      </c>
    </row>
    <row r="2984" customFormat="false" ht="15" hidden="false" customHeight="false" outlineLevel="0" collapsed="false">
      <c r="A2984" s="4" t="n">
        <v>40840</v>
      </c>
      <c r="B2984" s="0" t="s">
        <v>881</v>
      </c>
      <c r="C2984" s="0" t="s">
        <v>882</v>
      </c>
      <c r="D2984" s="14" t="n">
        <v>239.42</v>
      </c>
    </row>
    <row r="2985" customFormat="false" ht="15" hidden="false" customHeight="false" outlineLevel="0" collapsed="false">
      <c r="A2985" s="4" t="n">
        <v>40840</v>
      </c>
      <c r="B2985" s="0" t="s">
        <v>883</v>
      </c>
      <c r="C2985" s="0" t="s">
        <v>884</v>
      </c>
      <c r="D2985" s="14" t="n">
        <v>311.83</v>
      </c>
    </row>
    <row r="2986" customFormat="false" ht="15" hidden="false" customHeight="false" outlineLevel="0" collapsed="false">
      <c r="A2986" s="4" t="n">
        <v>40847</v>
      </c>
      <c r="B2986" s="0" t="s">
        <v>61</v>
      </c>
      <c r="C2986" s="0" t="s">
        <v>62</v>
      </c>
      <c r="D2986" s="14" t="n">
        <v>87.29</v>
      </c>
    </row>
    <row r="2987" customFormat="false" ht="15" hidden="false" customHeight="false" outlineLevel="0" collapsed="false">
      <c r="A2987" s="4" t="n">
        <v>40847</v>
      </c>
      <c r="B2987" s="0" t="s">
        <v>63</v>
      </c>
      <c r="C2987" s="0" t="s">
        <v>64</v>
      </c>
      <c r="D2987" s="14" t="n">
        <v>531.85</v>
      </c>
    </row>
    <row r="2988" customFormat="false" ht="15" hidden="false" customHeight="false" outlineLevel="0" collapsed="false">
      <c r="A2988" s="4" t="n">
        <v>40847</v>
      </c>
      <c r="B2988" s="0" t="s">
        <v>65</v>
      </c>
      <c r="C2988" s="0" t="s">
        <v>66</v>
      </c>
      <c r="D2988" s="14" t="n">
        <v>92.05</v>
      </c>
    </row>
    <row r="2989" customFormat="false" ht="15" hidden="false" customHeight="false" outlineLevel="0" collapsed="false">
      <c r="A2989" s="4" t="n">
        <v>40847</v>
      </c>
      <c r="B2989" s="0" t="s">
        <v>67</v>
      </c>
      <c r="C2989" s="0" t="s">
        <v>68</v>
      </c>
      <c r="D2989" s="14" t="n">
        <v>968.82</v>
      </c>
    </row>
    <row r="2990" customFormat="false" ht="15" hidden="false" customHeight="false" outlineLevel="0" collapsed="false">
      <c r="A2990" s="4" t="n">
        <v>40847</v>
      </c>
      <c r="B2990" s="0" t="s">
        <v>69</v>
      </c>
      <c r="C2990" s="0" t="s">
        <v>70</v>
      </c>
      <c r="D2990" s="14" t="n">
        <v>39.44</v>
      </c>
    </row>
    <row r="2991" customFormat="false" ht="15" hidden="false" customHeight="false" outlineLevel="0" collapsed="false">
      <c r="A2991" s="4" t="n">
        <v>40847</v>
      </c>
      <c r="B2991" s="0" t="s">
        <v>71</v>
      </c>
      <c r="C2991" s="0" t="s">
        <v>72</v>
      </c>
      <c r="D2991" s="14" t="n">
        <v>10.06</v>
      </c>
    </row>
    <row r="2992" customFormat="false" ht="15" hidden="false" customHeight="false" outlineLevel="0" collapsed="false">
      <c r="A2992" s="4" t="n">
        <v>40847</v>
      </c>
      <c r="B2992" s="0" t="s">
        <v>73</v>
      </c>
      <c r="C2992" s="0" t="s">
        <v>74</v>
      </c>
      <c r="D2992" s="14" t="n">
        <v>531.29</v>
      </c>
    </row>
    <row r="2993" customFormat="false" ht="15" hidden="false" customHeight="false" outlineLevel="0" collapsed="false">
      <c r="A2993" s="4" t="n">
        <v>40847</v>
      </c>
      <c r="B2993" s="0" t="s">
        <v>75</v>
      </c>
      <c r="C2993" s="0" t="s">
        <v>76</v>
      </c>
      <c r="D2993" s="14" t="n">
        <v>763.72</v>
      </c>
    </row>
    <row r="2994" customFormat="false" ht="15" hidden="false" customHeight="false" outlineLevel="0" collapsed="false">
      <c r="A2994" s="4" t="n">
        <v>40847</v>
      </c>
      <c r="B2994" s="0" t="s">
        <v>77</v>
      </c>
      <c r="C2994" s="0" t="s">
        <v>78</v>
      </c>
      <c r="D2994" s="14" t="n">
        <v>410</v>
      </c>
    </row>
    <row r="2995" customFormat="false" ht="15" hidden="false" customHeight="false" outlineLevel="0" collapsed="false">
      <c r="A2995" s="4" t="n">
        <v>40847</v>
      </c>
      <c r="B2995" s="0" t="s">
        <v>79</v>
      </c>
      <c r="C2995" s="0" t="s">
        <v>80</v>
      </c>
      <c r="D2995" s="14" t="n">
        <v>197.62</v>
      </c>
    </row>
    <row r="2996" customFormat="false" ht="15" hidden="false" customHeight="false" outlineLevel="0" collapsed="false">
      <c r="A2996" s="4" t="n">
        <v>40847</v>
      </c>
      <c r="B2996" s="0" t="s">
        <v>81</v>
      </c>
      <c r="C2996" s="0" t="s">
        <v>82</v>
      </c>
      <c r="D2996" s="14" t="n">
        <v>233.94</v>
      </c>
    </row>
    <row r="2997" customFormat="false" ht="15" hidden="false" customHeight="false" outlineLevel="0" collapsed="false">
      <c r="A2997" s="4" t="n">
        <v>40847</v>
      </c>
      <c r="B2997" s="0" t="s">
        <v>83</v>
      </c>
      <c r="C2997" s="0" t="s">
        <v>84</v>
      </c>
      <c r="D2997" s="14" t="n">
        <v>259.72</v>
      </c>
    </row>
    <row r="2998" customFormat="false" ht="15" hidden="false" customHeight="false" outlineLevel="0" collapsed="false">
      <c r="A2998" s="4" t="n">
        <v>40847</v>
      </c>
      <c r="B2998" s="0" t="s">
        <v>85</v>
      </c>
      <c r="C2998" s="0" t="s">
        <v>86</v>
      </c>
      <c r="D2998" s="14" t="n">
        <v>431.31</v>
      </c>
    </row>
    <row r="2999" customFormat="false" ht="15" hidden="false" customHeight="false" outlineLevel="0" collapsed="false">
      <c r="A2999" s="4" t="n">
        <v>40847</v>
      </c>
      <c r="B2999" s="0" t="s">
        <v>87</v>
      </c>
      <c r="C2999" s="0" t="s">
        <v>88</v>
      </c>
      <c r="D2999" s="14" t="n">
        <v>537.62</v>
      </c>
    </row>
    <row r="3000" customFormat="false" ht="15" hidden="false" customHeight="false" outlineLevel="0" collapsed="false">
      <c r="A3000" s="4" t="n">
        <v>40847</v>
      </c>
      <c r="B3000" s="0" t="s">
        <v>89</v>
      </c>
      <c r="C3000" s="0" t="s">
        <v>90</v>
      </c>
      <c r="D3000" s="14" t="n">
        <v>317.48</v>
      </c>
    </row>
    <row r="3001" customFormat="false" ht="15" hidden="false" customHeight="false" outlineLevel="0" collapsed="false">
      <c r="A3001" s="4" t="n">
        <v>40847</v>
      </c>
      <c r="B3001" s="0" t="s">
        <v>91</v>
      </c>
      <c r="C3001" s="0" t="s">
        <v>92</v>
      </c>
      <c r="D3001" s="14" t="n">
        <v>214.58</v>
      </c>
    </row>
    <row r="3002" customFormat="false" ht="15" hidden="false" customHeight="false" outlineLevel="0" collapsed="false">
      <c r="A3002" s="4" t="n">
        <v>40847</v>
      </c>
      <c r="B3002" s="0" t="s">
        <v>93</v>
      </c>
      <c r="C3002" s="0" t="s">
        <v>94</v>
      </c>
      <c r="D3002" s="14" t="n">
        <v>217.12</v>
      </c>
    </row>
    <row r="3003" customFormat="false" ht="15" hidden="false" customHeight="false" outlineLevel="0" collapsed="false">
      <c r="A3003" s="4" t="n">
        <v>40847</v>
      </c>
      <c r="B3003" s="0" t="s">
        <v>95</v>
      </c>
      <c r="C3003" s="0" t="s">
        <v>96</v>
      </c>
      <c r="D3003" s="14" t="n">
        <v>658.08</v>
      </c>
    </row>
    <row r="3004" customFormat="false" ht="15" hidden="false" customHeight="false" outlineLevel="0" collapsed="false">
      <c r="A3004" s="4" t="n">
        <v>40847</v>
      </c>
      <c r="B3004" s="0" t="s">
        <v>97</v>
      </c>
      <c r="C3004" s="0" t="s">
        <v>98</v>
      </c>
      <c r="D3004" s="14" t="n">
        <v>300.88</v>
      </c>
    </row>
    <row r="3005" customFormat="false" ht="15" hidden="false" customHeight="false" outlineLevel="0" collapsed="false">
      <c r="A3005" s="4" t="n">
        <v>40847</v>
      </c>
      <c r="B3005" s="0" t="s">
        <v>99</v>
      </c>
      <c r="C3005" s="0" t="s">
        <v>100</v>
      </c>
      <c r="D3005" s="14" t="n">
        <v>392.86</v>
      </c>
    </row>
    <row r="3006" customFormat="false" ht="15" hidden="false" customHeight="false" outlineLevel="0" collapsed="false">
      <c r="A3006" s="4" t="n">
        <v>40847</v>
      </c>
      <c r="B3006" s="0" t="s">
        <v>101</v>
      </c>
      <c r="C3006" s="0" t="s">
        <v>102</v>
      </c>
      <c r="D3006" s="14" t="n">
        <v>152.96</v>
      </c>
    </row>
    <row r="3007" customFormat="false" ht="15" hidden="false" customHeight="false" outlineLevel="0" collapsed="false">
      <c r="A3007" s="4" t="n">
        <v>40847</v>
      </c>
      <c r="B3007" s="0" t="s">
        <v>103</v>
      </c>
      <c r="C3007" s="0" t="s">
        <v>104</v>
      </c>
      <c r="D3007" s="14" t="n">
        <v>137.22</v>
      </c>
    </row>
    <row r="3008" customFormat="false" ht="15" hidden="false" customHeight="false" outlineLevel="0" collapsed="false">
      <c r="A3008" s="4" t="n">
        <v>40847</v>
      </c>
      <c r="B3008" s="0" t="s">
        <v>105</v>
      </c>
      <c r="C3008" s="0" t="s">
        <v>106</v>
      </c>
      <c r="D3008" s="14" t="n">
        <v>58.77</v>
      </c>
    </row>
    <row r="3009" customFormat="false" ht="15" hidden="false" customHeight="false" outlineLevel="0" collapsed="false">
      <c r="A3009" s="4" t="n">
        <v>40847</v>
      </c>
      <c r="B3009" s="0" t="s">
        <v>107</v>
      </c>
      <c r="C3009" s="0" t="s">
        <v>108</v>
      </c>
      <c r="D3009" s="14" t="n">
        <v>1.25</v>
      </c>
    </row>
    <row r="3010" customFormat="false" ht="15" hidden="false" customHeight="false" outlineLevel="0" collapsed="false">
      <c r="A3010" s="4" t="n">
        <v>40847</v>
      </c>
      <c r="B3010" s="0" t="s">
        <v>109</v>
      </c>
      <c r="C3010" s="0" t="s">
        <v>110</v>
      </c>
      <c r="D3010" s="14" t="n">
        <v>75.84</v>
      </c>
    </row>
    <row r="3011" customFormat="false" ht="15" hidden="false" customHeight="false" outlineLevel="0" collapsed="false">
      <c r="A3011" s="4" t="n">
        <v>40847</v>
      </c>
      <c r="B3011" s="0" t="s">
        <v>111</v>
      </c>
      <c r="C3011" s="0" t="s">
        <v>112</v>
      </c>
      <c r="D3011" s="14" t="n">
        <v>156.42</v>
      </c>
    </row>
    <row r="3012" customFormat="false" ht="15" hidden="false" customHeight="false" outlineLevel="0" collapsed="false">
      <c r="A3012" s="4" t="n">
        <v>40847</v>
      </c>
      <c r="B3012" s="0" t="s">
        <v>113</v>
      </c>
      <c r="C3012" s="0" t="s">
        <v>114</v>
      </c>
      <c r="D3012" s="14" t="n">
        <v>14.64</v>
      </c>
    </row>
    <row r="3013" customFormat="false" ht="15" hidden="false" customHeight="false" outlineLevel="0" collapsed="false">
      <c r="A3013" s="4" t="n">
        <v>40847</v>
      </c>
      <c r="B3013" s="0" t="s">
        <v>115</v>
      </c>
      <c r="C3013" s="0" t="s">
        <v>116</v>
      </c>
      <c r="D3013" s="14" t="n">
        <v>54</v>
      </c>
    </row>
    <row r="3014" customFormat="false" ht="15" hidden="false" customHeight="false" outlineLevel="0" collapsed="false">
      <c r="A3014" s="4" t="n">
        <v>40847</v>
      </c>
      <c r="B3014" s="0" t="s">
        <v>117</v>
      </c>
      <c r="C3014" s="0" t="s">
        <v>118</v>
      </c>
      <c r="D3014" s="14" t="n">
        <v>78.75</v>
      </c>
    </row>
    <row r="3015" customFormat="false" ht="15" hidden="false" customHeight="false" outlineLevel="0" collapsed="false">
      <c r="A3015" s="4" t="n">
        <v>40847</v>
      </c>
      <c r="B3015" s="0" t="s">
        <v>119</v>
      </c>
      <c r="C3015" s="0" t="s">
        <v>120</v>
      </c>
      <c r="D3015" s="14" t="n">
        <v>1481.19</v>
      </c>
    </row>
    <row r="3016" customFormat="false" ht="15" hidden="false" customHeight="false" outlineLevel="0" collapsed="false">
      <c r="A3016" s="4" t="n">
        <v>40847</v>
      </c>
      <c r="B3016" s="0" t="s">
        <v>121</v>
      </c>
      <c r="C3016" s="0" t="s">
        <v>122</v>
      </c>
      <c r="D3016" s="14" t="n">
        <v>87.98</v>
      </c>
    </row>
    <row r="3017" customFormat="false" ht="15" hidden="false" customHeight="false" outlineLevel="0" collapsed="false">
      <c r="A3017" s="4" t="n">
        <v>40847</v>
      </c>
      <c r="B3017" s="0" t="s">
        <v>123</v>
      </c>
      <c r="C3017" s="0" t="s">
        <v>124</v>
      </c>
      <c r="D3017" s="14" t="n">
        <v>119.61</v>
      </c>
    </row>
    <row r="3018" customFormat="false" ht="15" hidden="false" customHeight="false" outlineLevel="0" collapsed="false">
      <c r="A3018" s="4" t="n">
        <v>40847</v>
      </c>
      <c r="B3018" s="0" t="s">
        <v>125</v>
      </c>
      <c r="C3018" s="0" t="s">
        <v>126</v>
      </c>
      <c r="D3018" s="14" t="n">
        <v>873.29</v>
      </c>
    </row>
    <row r="3019" customFormat="false" ht="15" hidden="false" customHeight="false" outlineLevel="0" collapsed="false">
      <c r="A3019" s="4" t="n">
        <v>40847</v>
      </c>
      <c r="B3019" s="0" t="s">
        <v>127</v>
      </c>
      <c r="C3019" s="0" t="s">
        <v>128</v>
      </c>
      <c r="D3019" s="14" t="n">
        <v>178.01</v>
      </c>
    </row>
    <row r="3020" customFormat="false" ht="15" hidden="false" customHeight="false" outlineLevel="0" collapsed="false">
      <c r="A3020" s="4" t="n">
        <v>40847</v>
      </c>
      <c r="B3020" s="0" t="s">
        <v>129</v>
      </c>
      <c r="C3020" s="0" t="s">
        <v>130</v>
      </c>
      <c r="D3020" s="14" t="n">
        <v>276.78</v>
      </c>
    </row>
    <row r="3021" customFormat="false" ht="15" hidden="false" customHeight="false" outlineLevel="0" collapsed="false">
      <c r="A3021" s="4" t="n">
        <v>40847</v>
      </c>
      <c r="B3021" s="0" t="s">
        <v>131</v>
      </c>
      <c r="C3021" s="0" t="s">
        <v>132</v>
      </c>
      <c r="D3021" s="14" t="n">
        <v>864.86</v>
      </c>
    </row>
    <row r="3022" customFormat="false" ht="15" hidden="false" customHeight="false" outlineLevel="0" collapsed="false">
      <c r="A3022" s="4" t="n">
        <v>40847</v>
      </c>
      <c r="B3022" s="0" t="s">
        <v>133</v>
      </c>
      <c r="C3022" s="0" t="s">
        <v>134</v>
      </c>
      <c r="D3022" s="14" t="n">
        <v>107.47</v>
      </c>
    </row>
    <row r="3023" customFormat="false" ht="15" hidden="false" customHeight="false" outlineLevel="0" collapsed="false">
      <c r="A3023" s="4" t="n">
        <v>40847</v>
      </c>
      <c r="B3023" s="0" t="s">
        <v>135</v>
      </c>
      <c r="C3023" s="0" t="s">
        <v>136</v>
      </c>
      <c r="D3023" s="14" t="n">
        <v>534.6</v>
      </c>
    </row>
    <row r="3024" customFormat="false" ht="15" hidden="false" customHeight="false" outlineLevel="0" collapsed="false">
      <c r="A3024" s="4" t="n">
        <v>40847</v>
      </c>
      <c r="B3024" s="0" t="s">
        <v>137</v>
      </c>
      <c r="C3024" s="0" t="s">
        <v>138</v>
      </c>
      <c r="D3024" s="14" t="n">
        <v>514.1</v>
      </c>
    </row>
    <row r="3025" customFormat="false" ht="15" hidden="false" customHeight="false" outlineLevel="0" collapsed="false">
      <c r="A3025" s="4" t="n">
        <v>40847</v>
      </c>
      <c r="B3025" s="0" t="s">
        <v>139</v>
      </c>
      <c r="C3025" s="0" t="s">
        <v>140</v>
      </c>
      <c r="D3025" s="14" t="n">
        <v>90.88</v>
      </c>
    </row>
    <row r="3026" customFormat="false" ht="15" hidden="false" customHeight="false" outlineLevel="0" collapsed="false">
      <c r="A3026" s="4" t="n">
        <v>40847</v>
      </c>
      <c r="B3026" s="0" t="s">
        <v>141</v>
      </c>
      <c r="C3026" s="0" t="s">
        <v>142</v>
      </c>
      <c r="D3026" s="14" t="n">
        <v>201.67</v>
      </c>
    </row>
    <row r="3027" customFormat="false" ht="15" hidden="false" customHeight="false" outlineLevel="0" collapsed="false">
      <c r="A3027" s="4" t="n">
        <v>40847</v>
      </c>
      <c r="B3027" s="0" t="s">
        <v>143</v>
      </c>
      <c r="C3027" s="0" t="s">
        <v>144</v>
      </c>
      <c r="D3027" s="14" t="n">
        <v>297.7</v>
      </c>
    </row>
    <row r="3028" customFormat="false" ht="15" hidden="false" customHeight="false" outlineLevel="0" collapsed="false">
      <c r="A3028" s="4" t="n">
        <v>40847</v>
      </c>
      <c r="B3028" s="0" t="s">
        <v>145</v>
      </c>
      <c r="C3028" s="0" t="s">
        <v>146</v>
      </c>
      <c r="D3028" s="14" t="n">
        <v>369.96</v>
      </c>
    </row>
    <row r="3029" customFormat="false" ht="15" hidden="false" customHeight="false" outlineLevel="0" collapsed="false">
      <c r="A3029" s="4" t="n">
        <v>40847</v>
      </c>
      <c r="B3029" s="0" t="s">
        <v>147</v>
      </c>
      <c r="C3029" s="0" t="s">
        <v>148</v>
      </c>
      <c r="D3029" s="14" t="n">
        <v>206.96</v>
      </c>
    </row>
    <row r="3030" customFormat="false" ht="15" hidden="false" customHeight="false" outlineLevel="0" collapsed="false">
      <c r="A3030" s="4" t="n">
        <v>40847</v>
      </c>
      <c r="B3030" s="0" t="s">
        <v>149</v>
      </c>
      <c r="C3030" s="0" t="s">
        <v>150</v>
      </c>
      <c r="D3030" s="14" t="n">
        <v>507.06</v>
      </c>
    </row>
    <row r="3031" customFormat="false" ht="15" hidden="false" customHeight="false" outlineLevel="0" collapsed="false">
      <c r="A3031" s="4" t="n">
        <v>40847</v>
      </c>
      <c r="B3031" s="0" t="s">
        <v>151</v>
      </c>
      <c r="C3031" s="0" t="s">
        <v>152</v>
      </c>
      <c r="D3031" s="14" t="n">
        <v>754.7</v>
      </c>
    </row>
    <row r="3032" customFormat="false" ht="15" hidden="false" customHeight="false" outlineLevel="0" collapsed="false">
      <c r="A3032" s="4" t="n">
        <v>40847</v>
      </c>
      <c r="B3032" s="0" t="s">
        <v>153</v>
      </c>
      <c r="C3032" s="0" t="s">
        <v>154</v>
      </c>
      <c r="D3032" s="14" t="n">
        <v>242.76</v>
      </c>
    </row>
    <row r="3033" customFormat="false" ht="15" hidden="false" customHeight="false" outlineLevel="0" collapsed="false">
      <c r="A3033" s="4" t="n">
        <v>40847</v>
      </c>
      <c r="B3033" s="0" t="s">
        <v>155</v>
      </c>
      <c r="C3033" s="0" t="s">
        <v>156</v>
      </c>
      <c r="D3033" s="14" t="n">
        <v>169.93</v>
      </c>
    </row>
    <row r="3034" customFormat="false" ht="15" hidden="false" customHeight="false" outlineLevel="0" collapsed="false">
      <c r="A3034" s="4" t="n">
        <v>40847</v>
      </c>
      <c r="B3034" s="0" t="s">
        <v>157</v>
      </c>
      <c r="C3034" s="0" t="s">
        <v>158</v>
      </c>
      <c r="D3034" s="14" t="n">
        <v>66.3</v>
      </c>
    </row>
    <row r="3035" customFormat="false" ht="15" hidden="false" customHeight="false" outlineLevel="0" collapsed="false">
      <c r="A3035" s="4" t="n">
        <v>40847</v>
      </c>
      <c r="B3035" s="0" t="s">
        <v>159</v>
      </c>
      <c r="C3035" s="0" t="s">
        <v>160</v>
      </c>
      <c r="D3035" s="14" t="n">
        <v>592.65</v>
      </c>
    </row>
    <row r="3036" customFormat="false" ht="15" hidden="false" customHeight="false" outlineLevel="0" collapsed="false">
      <c r="A3036" s="4" t="n">
        <v>40847</v>
      </c>
      <c r="B3036" s="0" t="s">
        <v>161</v>
      </c>
      <c r="C3036" s="0" t="s">
        <v>162</v>
      </c>
      <c r="D3036" s="14" t="n">
        <v>125</v>
      </c>
    </row>
    <row r="3037" customFormat="false" ht="15" hidden="false" customHeight="false" outlineLevel="0" collapsed="false">
      <c r="A3037" s="4" t="n">
        <v>40847</v>
      </c>
      <c r="B3037" s="0" t="s">
        <v>163</v>
      </c>
      <c r="C3037" s="0" t="s">
        <v>164</v>
      </c>
      <c r="D3037" s="14" t="n">
        <v>833.4</v>
      </c>
    </row>
    <row r="3038" customFormat="false" ht="15" hidden="false" customHeight="false" outlineLevel="0" collapsed="false">
      <c r="A3038" s="4" t="n">
        <v>40847</v>
      </c>
      <c r="B3038" s="0" t="s">
        <v>165</v>
      </c>
      <c r="C3038" s="0" t="s">
        <v>166</v>
      </c>
      <c r="D3038" s="14" t="n">
        <v>421.42</v>
      </c>
    </row>
    <row r="3039" customFormat="false" ht="15" hidden="false" customHeight="false" outlineLevel="0" collapsed="false">
      <c r="A3039" s="4" t="n">
        <v>40847</v>
      </c>
      <c r="B3039" s="0" t="s">
        <v>167</v>
      </c>
      <c r="C3039" s="0" t="s">
        <v>168</v>
      </c>
      <c r="D3039" s="14" t="n">
        <v>2063.08</v>
      </c>
    </row>
    <row r="3040" customFormat="false" ht="15" hidden="false" customHeight="false" outlineLevel="0" collapsed="false">
      <c r="A3040" s="4" t="n">
        <v>40847</v>
      </c>
      <c r="B3040" s="0" t="s">
        <v>169</v>
      </c>
      <c r="C3040" s="0" t="s">
        <v>170</v>
      </c>
      <c r="D3040" s="14" t="n">
        <v>564.87</v>
      </c>
    </row>
    <row r="3041" customFormat="false" ht="15" hidden="false" customHeight="false" outlineLevel="0" collapsed="false">
      <c r="A3041" s="4" t="n">
        <v>40847</v>
      </c>
      <c r="B3041" s="0" t="s">
        <v>171</v>
      </c>
      <c r="C3041" s="0" t="s">
        <v>172</v>
      </c>
      <c r="D3041" s="14" t="n">
        <v>335.47</v>
      </c>
    </row>
    <row r="3042" customFormat="false" ht="15" hidden="false" customHeight="false" outlineLevel="0" collapsed="false">
      <c r="A3042" s="4" t="n">
        <v>40847</v>
      </c>
      <c r="B3042" s="0" t="s">
        <v>173</v>
      </c>
      <c r="C3042" s="0" t="s">
        <v>174</v>
      </c>
      <c r="D3042" s="14" t="n">
        <v>408.82</v>
      </c>
    </row>
    <row r="3043" customFormat="false" ht="15" hidden="false" customHeight="false" outlineLevel="0" collapsed="false">
      <c r="A3043" s="4" t="n">
        <v>40847</v>
      </c>
      <c r="B3043" s="0" t="s">
        <v>175</v>
      </c>
      <c r="C3043" s="0" t="s">
        <v>176</v>
      </c>
      <c r="D3043" s="14" t="n">
        <v>223.03</v>
      </c>
    </row>
    <row r="3044" customFormat="false" ht="15" hidden="false" customHeight="false" outlineLevel="0" collapsed="false">
      <c r="A3044" s="4" t="n">
        <v>40847</v>
      </c>
      <c r="B3044" s="0" t="s">
        <v>177</v>
      </c>
      <c r="C3044" s="0" t="s">
        <v>178</v>
      </c>
      <c r="D3044" s="14" t="n">
        <v>500.49</v>
      </c>
    </row>
    <row r="3045" customFormat="false" ht="15" hidden="false" customHeight="false" outlineLevel="0" collapsed="false">
      <c r="A3045" s="4" t="n">
        <v>40847</v>
      </c>
      <c r="B3045" s="0" t="s">
        <v>179</v>
      </c>
      <c r="C3045" s="0" t="s">
        <v>180</v>
      </c>
      <c r="D3045" s="14" t="n">
        <v>129.69</v>
      </c>
    </row>
    <row r="3046" customFormat="false" ht="15" hidden="false" customHeight="false" outlineLevel="0" collapsed="false">
      <c r="A3046" s="4" t="n">
        <v>40847</v>
      </c>
      <c r="B3046" s="0" t="s">
        <v>181</v>
      </c>
      <c r="C3046" s="0" t="s">
        <v>182</v>
      </c>
      <c r="D3046" s="14" t="n">
        <v>418.16</v>
      </c>
    </row>
    <row r="3047" customFormat="false" ht="15" hidden="false" customHeight="false" outlineLevel="0" collapsed="false">
      <c r="A3047" s="4" t="n">
        <v>40847</v>
      </c>
      <c r="B3047" s="0" t="s">
        <v>183</v>
      </c>
      <c r="C3047" s="0" t="s">
        <v>184</v>
      </c>
      <c r="D3047" s="14" t="n">
        <v>3.29</v>
      </c>
    </row>
    <row r="3048" customFormat="false" ht="15" hidden="false" customHeight="false" outlineLevel="0" collapsed="false">
      <c r="A3048" s="4" t="n">
        <v>40847</v>
      </c>
      <c r="B3048" s="0" t="s">
        <v>185</v>
      </c>
      <c r="C3048" s="0" t="s">
        <v>186</v>
      </c>
      <c r="D3048" s="14" t="n">
        <v>501.12</v>
      </c>
    </row>
    <row r="3049" customFormat="false" ht="15" hidden="false" customHeight="false" outlineLevel="0" collapsed="false">
      <c r="A3049" s="4" t="n">
        <v>40847</v>
      </c>
      <c r="B3049" s="0" t="s">
        <v>187</v>
      </c>
      <c r="C3049" s="0" t="s">
        <v>188</v>
      </c>
      <c r="D3049" s="14" t="n">
        <v>105.53</v>
      </c>
    </row>
    <row r="3050" customFormat="false" ht="15" hidden="false" customHeight="false" outlineLevel="0" collapsed="false">
      <c r="A3050" s="4" t="n">
        <v>40847</v>
      </c>
      <c r="B3050" s="0" t="s">
        <v>189</v>
      </c>
      <c r="C3050" s="0" t="s">
        <v>190</v>
      </c>
      <c r="D3050" s="14" t="n">
        <v>220.92</v>
      </c>
    </row>
    <row r="3051" customFormat="false" ht="15" hidden="false" customHeight="false" outlineLevel="0" collapsed="false">
      <c r="A3051" s="4" t="n">
        <v>40847</v>
      </c>
      <c r="B3051" s="0" t="s">
        <v>191</v>
      </c>
      <c r="C3051" s="0" t="s">
        <v>192</v>
      </c>
      <c r="D3051" s="14" t="n">
        <v>146.01</v>
      </c>
    </row>
    <row r="3052" customFormat="false" ht="15" hidden="false" customHeight="false" outlineLevel="0" collapsed="false">
      <c r="A3052" s="4" t="n">
        <v>40847</v>
      </c>
      <c r="B3052" s="0" t="s">
        <v>193</v>
      </c>
      <c r="C3052" s="0" t="s">
        <v>194</v>
      </c>
      <c r="D3052" s="14" t="n">
        <v>192.69</v>
      </c>
    </row>
    <row r="3053" customFormat="false" ht="15" hidden="false" customHeight="false" outlineLevel="0" collapsed="false">
      <c r="A3053" s="4" t="n">
        <v>40847</v>
      </c>
      <c r="B3053" s="0" t="s">
        <v>195</v>
      </c>
      <c r="C3053" s="0" t="s">
        <v>196</v>
      </c>
      <c r="D3053" s="14" t="n">
        <v>1068.33</v>
      </c>
    </row>
    <row r="3054" customFormat="false" ht="15" hidden="false" customHeight="false" outlineLevel="0" collapsed="false">
      <c r="A3054" s="4" t="n">
        <v>40847</v>
      </c>
      <c r="B3054" s="0" t="s">
        <v>197</v>
      </c>
      <c r="C3054" s="0" t="s">
        <v>198</v>
      </c>
      <c r="D3054" s="14" t="n">
        <v>26.58</v>
      </c>
    </row>
    <row r="3055" customFormat="false" ht="15" hidden="false" customHeight="false" outlineLevel="0" collapsed="false">
      <c r="A3055" s="4" t="n">
        <v>40847</v>
      </c>
      <c r="B3055" s="0" t="s">
        <v>199</v>
      </c>
      <c r="C3055" s="0" t="s">
        <v>200</v>
      </c>
      <c r="D3055" s="14" t="n">
        <v>70.91</v>
      </c>
    </row>
    <row r="3056" customFormat="false" ht="15" hidden="false" customHeight="false" outlineLevel="0" collapsed="false">
      <c r="A3056" s="4" t="n">
        <v>40847</v>
      </c>
      <c r="B3056" s="0" t="s">
        <v>201</v>
      </c>
      <c r="C3056" s="0" t="s">
        <v>202</v>
      </c>
      <c r="D3056" s="14" t="n">
        <v>116.05</v>
      </c>
    </row>
    <row r="3057" customFormat="false" ht="15" hidden="false" customHeight="false" outlineLevel="0" collapsed="false">
      <c r="A3057" s="4" t="n">
        <v>40847</v>
      </c>
      <c r="B3057" s="0" t="s">
        <v>203</v>
      </c>
      <c r="C3057" s="0" t="s">
        <v>204</v>
      </c>
      <c r="D3057" s="14" t="n">
        <v>157.22</v>
      </c>
    </row>
    <row r="3058" customFormat="false" ht="15" hidden="false" customHeight="false" outlineLevel="0" collapsed="false">
      <c r="A3058" s="4" t="n">
        <v>40847</v>
      </c>
      <c r="B3058" s="0" t="s">
        <v>205</v>
      </c>
      <c r="C3058" s="0" t="s">
        <v>206</v>
      </c>
      <c r="D3058" s="14" t="n">
        <v>2894.6</v>
      </c>
    </row>
    <row r="3059" customFormat="false" ht="15" hidden="false" customHeight="false" outlineLevel="0" collapsed="false">
      <c r="A3059" s="4" t="n">
        <v>40847</v>
      </c>
      <c r="B3059" s="0" t="s">
        <v>207</v>
      </c>
      <c r="C3059" s="0" t="s">
        <v>208</v>
      </c>
      <c r="D3059" s="14" t="n">
        <v>419.51</v>
      </c>
    </row>
    <row r="3060" customFormat="false" ht="15" hidden="false" customHeight="false" outlineLevel="0" collapsed="false">
      <c r="A3060" s="4" t="n">
        <v>40847</v>
      </c>
      <c r="B3060" s="0" t="s">
        <v>209</v>
      </c>
      <c r="C3060" s="0" t="s">
        <v>210</v>
      </c>
      <c r="D3060" s="14" t="n">
        <v>176.97</v>
      </c>
    </row>
    <row r="3061" customFormat="false" ht="15" hidden="false" customHeight="false" outlineLevel="0" collapsed="false">
      <c r="A3061" s="4" t="n">
        <v>40847</v>
      </c>
      <c r="B3061" s="0" t="s">
        <v>211</v>
      </c>
      <c r="C3061" s="0" t="s">
        <v>212</v>
      </c>
      <c r="D3061" s="14" t="n">
        <v>362.7</v>
      </c>
    </row>
    <row r="3062" customFormat="false" ht="15" hidden="false" customHeight="false" outlineLevel="0" collapsed="false">
      <c r="A3062" s="4" t="n">
        <v>40847</v>
      </c>
      <c r="B3062" s="0" t="s">
        <v>213</v>
      </c>
      <c r="C3062" s="0" t="s">
        <v>214</v>
      </c>
      <c r="D3062" s="14" t="n">
        <v>545.3</v>
      </c>
    </row>
    <row r="3063" customFormat="false" ht="15" hidden="false" customHeight="false" outlineLevel="0" collapsed="false">
      <c r="A3063" s="4" t="n">
        <v>40847</v>
      </c>
      <c r="B3063" s="0" t="s">
        <v>215</v>
      </c>
      <c r="C3063" s="0" t="s">
        <v>216</v>
      </c>
      <c r="D3063" s="14" t="n">
        <v>177.3</v>
      </c>
    </row>
    <row r="3064" customFormat="false" ht="15" hidden="false" customHeight="false" outlineLevel="0" collapsed="false">
      <c r="A3064" s="4" t="n">
        <v>40847</v>
      </c>
      <c r="B3064" s="0" t="s">
        <v>217</v>
      </c>
      <c r="C3064" s="0" t="s">
        <v>218</v>
      </c>
      <c r="D3064" s="14" t="n">
        <v>198.68</v>
      </c>
    </row>
    <row r="3065" customFormat="false" ht="15" hidden="false" customHeight="false" outlineLevel="0" collapsed="false">
      <c r="A3065" s="4" t="n">
        <v>40847</v>
      </c>
      <c r="B3065" s="0" t="s">
        <v>219</v>
      </c>
      <c r="C3065" s="0" t="s">
        <v>220</v>
      </c>
      <c r="D3065" s="14" t="n">
        <v>952.2</v>
      </c>
    </row>
    <row r="3066" customFormat="false" ht="15" hidden="false" customHeight="false" outlineLevel="0" collapsed="false">
      <c r="A3066" s="4" t="n">
        <v>40847</v>
      </c>
      <c r="B3066" s="0" t="s">
        <v>221</v>
      </c>
      <c r="C3066" s="0" t="s">
        <v>222</v>
      </c>
      <c r="D3066" s="14" t="n">
        <v>391.28</v>
      </c>
    </row>
    <row r="3067" customFormat="false" ht="15" hidden="false" customHeight="false" outlineLevel="0" collapsed="false">
      <c r="A3067" s="4" t="n">
        <v>40847</v>
      </c>
      <c r="B3067" s="0" t="s">
        <v>223</v>
      </c>
      <c r="C3067" s="0" t="s">
        <v>224</v>
      </c>
      <c r="D3067" s="14" t="n">
        <v>5019.15</v>
      </c>
    </row>
    <row r="3068" customFormat="false" ht="15" hidden="false" customHeight="false" outlineLevel="0" collapsed="false">
      <c r="A3068" s="4" t="n">
        <v>40847</v>
      </c>
      <c r="B3068" s="0" t="s">
        <v>227</v>
      </c>
      <c r="C3068" s="0" t="s">
        <v>228</v>
      </c>
      <c r="D3068" s="14" t="n">
        <v>678.15</v>
      </c>
    </row>
    <row r="3069" customFormat="false" ht="15" hidden="false" customHeight="false" outlineLevel="0" collapsed="false">
      <c r="A3069" s="4" t="n">
        <v>40847</v>
      </c>
      <c r="B3069" s="0" t="s">
        <v>229</v>
      </c>
      <c r="C3069" s="0" t="s">
        <v>230</v>
      </c>
      <c r="D3069" s="14" t="n">
        <v>970.5</v>
      </c>
    </row>
    <row r="3070" customFormat="false" ht="15" hidden="false" customHeight="false" outlineLevel="0" collapsed="false">
      <c r="A3070" s="4" t="n">
        <v>40847</v>
      </c>
      <c r="B3070" s="0" t="s">
        <v>231</v>
      </c>
      <c r="C3070" s="0" t="s">
        <v>232</v>
      </c>
      <c r="D3070" s="14" t="n">
        <v>568.13</v>
      </c>
    </row>
    <row r="3071" customFormat="false" ht="15" hidden="false" customHeight="false" outlineLevel="0" collapsed="false">
      <c r="A3071" s="4" t="n">
        <v>40847</v>
      </c>
      <c r="B3071" s="0" t="s">
        <v>233</v>
      </c>
      <c r="C3071" s="0" t="s">
        <v>234</v>
      </c>
      <c r="D3071" s="14" t="n">
        <v>1157.03</v>
      </c>
    </row>
    <row r="3072" customFormat="false" ht="15" hidden="false" customHeight="false" outlineLevel="0" collapsed="false">
      <c r="A3072" s="4" t="n">
        <v>40847</v>
      </c>
      <c r="B3072" s="0" t="s">
        <v>235</v>
      </c>
      <c r="C3072" s="0" t="s">
        <v>236</v>
      </c>
      <c r="D3072" s="14" t="n">
        <v>2.95</v>
      </c>
    </row>
    <row r="3073" customFormat="false" ht="15" hidden="false" customHeight="false" outlineLevel="0" collapsed="false">
      <c r="A3073" s="4" t="n">
        <v>40847</v>
      </c>
      <c r="B3073" s="0" t="s">
        <v>237</v>
      </c>
      <c r="C3073" s="0" t="s">
        <v>238</v>
      </c>
      <c r="D3073" s="14" t="n">
        <v>49.08</v>
      </c>
    </row>
    <row r="3074" customFormat="false" ht="15" hidden="false" customHeight="false" outlineLevel="0" collapsed="false">
      <c r="A3074" s="4" t="n">
        <v>40847</v>
      </c>
      <c r="B3074" s="0" t="s">
        <v>239</v>
      </c>
      <c r="C3074" s="0" t="s">
        <v>240</v>
      </c>
      <c r="D3074" s="14" t="n">
        <v>1097.86</v>
      </c>
    </row>
    <row r="3075" customFormat="false" ht="15" hidden="false" customHeight="false" outlineLevel="0" collapsed="false">
      <c r="A3075" s="4" t="n">
        <v>40847</v>
      </c>
      <c r="B3075" s="0" t="s">
        <v>241</v>
      </c>
      <c r="C3075" s="0" t="s">
        <v>242</v>
      </c>
      <c r="D3075" s="14" t="n">
        <v>576.76</v>
      </c>
    </row>
    <row r="3076" customFormat="false" ht="15" hidden="false" customHeight="false" outlineLevel="0" collapsed="false">
      <c r="A3076" s="4" t="n">
        <v>40847</v>
      </c>
      <c r="B3076" s="0" t="s">
        <v>243</v>
      </c>
      <c r="C3076" s="0" t="s">
        <v>244</v>
      </c>
      <c r="D3076" s="14" t="n">
        <v>744.7</v>
      </c>
    </row>
    <row r="3077" customFormat="false" ht="15" hidden="false" customHeight="false" outlineLevel="0" collapsed="false">
      <c r="A3077" s="4" t="n">
        <v>40847</v>
      </c>
      <c r="B3077" s="0" t="s">
        <v>245</v>
      </c>
      <c r="C3077" s="0" t="s">
        <v>246</v>
      </c>
      <c r="D3077" s="14" t="n">
        <v>287.34</v>
      </c>
    </row>
    <row r="3078" customFormat="false" ht="15" hidden="false" customHeight="false" outlineLevel="0" collapsed="false">
      <c r="A3078" s="4" t="n">
        <v>40847</v>
      </c>
      <c r="B3078" s="0" t="s">
        <v>247</v>
      </c>
      <c r="C3078" s="0" t="s">
        <v>248</v>
      </c>
      <c r="D3078" s="14" t="n">
        <v>928.83</v>
      </c>
    </row>
    <row r="3079" customFormat="false" ht="15" hidden="false" customHeight="false" outlineLevel="0" collapsed="false">
      <c r="A3079" s="4" t="n">
        <v>40847</v>
      </c>
      <c r="B3079" s="0" t="s">
        <v>249</v>
      </c>
      <c r="C3079" s="0" t="s">
        <v>250</v>
      </c>
      <c r="D3079" s="14" t="n">
        <v>9.48</v>
      </c>
    </row>
    <row r="3080" customFormat="false" ht="15" hidden="false" customHeight="false" outlineLevel="0" collapsed="false">
      <c r="A3080" s="4" t="n">
        <v>40847</v>
      </c>
      <c r="B3080" s="0" t="s">
        <v>253</v>
      </c>
      <c r="C3080" s="0" t="s">
        <v>254</v>
      </c>
      <c r="D3080" s="14" t="n">
        <v>409.72</v>
      </c>
    </row>
    <row r="3081" customFormat="false" ht="15" hidden="false" customHeight="false" outlineLevel="0" collapsed="false">
      <c r="A3081" s="4" t="n">
        <v>40847</v>
      </c>
      <c r="B3081" s="0" t="s">
        <v>255</v>
      </c>
      <c r="C3081" s="0" t="s">
        <v>256</v>
      </c>
      <c r="D3081" s="14" t="n">
        <v>228.98</v>
      </c>
    </row>
    <row r="3082" customFormat="false" ht="15" hidden="false" customHeight="false" outlineLevel="0" collapsed="false">
      <c r="A3082" s="4" t="n">
        <v>40847</v>
      </c>
      <c r="B3082" s="0" t="s">
        <v>257</v>
      </c>
      <c r="C3082" s="0" t="s">
        <v>258</v>
      </c>
      <c r="D3082" s="14" t="n">
        <v>121.5</v>
      </c>
    </row>
    <row r="3083" customFormat="false" ht="15" hidden="false" customHeight="false" outlineLevel="0" collapsed="false">
      <c r="A3083" s="4" t="n">
        <v>40847</v>
      </c>
      <c r="B3083" s="0" t="s">
        <v>259</v>
      </c>
      <c r="C3083" s="0" t="s">
        <v>260</v>
      </c>
      <c r="D3083" s="14" t="n">
        <v>50.15</v>
      </c>
    </row>
    <row r="3084" customFormat="false" ht="15" hidden="false" customHeight="false" outlineLevel="0" collapsed="false">
      <c r="A3084" s="4" t="n">
        <v>40847</v>
      </c>
      <c r="B3084" s="0" t="s">
        <v>261</v>
      </c>
      <c r="C3084" s="0" t="s">
        <v>262</v>
      </c>
      <c r="D3084" s="14" t="n">
        <v>636.46</v>
      </c>
    </row>
    <row r="3085" customFormat="false" ht="15" hidden="false" customHeight="false" outlineLevel="0" collapsed="false">
      <c r="A3085" s="4" t="n">
        <v>40847</v>
      </c>
      <c r="B3085" s="0" t="s">
        <v>263</v>
      </c>
      <c r="C3085" s="0" t="s">
        <v>264</v>
      </c>
      <c r="D3085" s="14" t="n">
        <v>969.92</v>
      </c>
    </row>
    <row r="3086" customFormat="false" ht="15" hidden="false" customHeight="false" outlineLevel="0" collapsed="false">
      <c r="A3086" s="4" t="n">
        <v>40847</v>
      </c>
      <c r="B3086" s="0" t="s">
        <v>265</v>
      </c>
      <c r="C3086" s="0" t="s">
        <v>266</v>
      </c>
      <c r="D3086" s="14" t="n">
        <v>168.89</v>
      </c>
    </row>
    <row r="3087" customFormat="false" ht="15" hidden="false" customHeight="false" outlineLevel="0" collapsed="false">
      <c r="A3087" s="4" t="n">
        <v>40847</v>
      </c>
      <c r="B3087" s="0" t="s">
        <v>267</v>
      </c>
      <c r="C3087" s="0" t="s">
        <v>268</v>
      </c>
      <c r="D3087" s="14" t="n">
        <v>210.8</v>
      </c>
    </row>
    <row r="3088" customFormat="false" ht="15" hidden="false" customHeight="false" outlineLevel="0" collapsed="false">
      <c r="A3088" s="4" t="n">
        <v>40847</v>
      </c>
      <c r="B3088" s="0" t="s">
        <v>269</v>
      </c>
      <c r="C3088" s="0" t="s">
        <v>270</v>
      </c>
      <c r="D3088" s="14" t="n">
        <v>965.12</v>
      </c>
    </row>
    <row r="3089" customFormat="false" ht="15" hidden="false" customHeight="false" outlineLevel="0" collapsed="false">
      <c r="A3089" s="4" t="n">
        <v>40847</v>
      </c>
      <c r="B3089" s="0" t="s">
        <v>271</v>
      </c>
      <c r="C3089" s="0" t="s">
        <v>272</v>
      </c>
      <c r="D3089" s="14" t="n">
        <v>120.73</v>
      </c>
    </row>
    <row r="3090" customFormat="false" ht="15" hidden="false" customHeight="false" outlineLevel="0" collapsed="false">
      <c r="A3090" s="4" t="n">
        <v>40847</v>
      </c>
      <c r="B3090" s="0" t="s">
        <v>273</v>
      </c>
      <c r="C3090" s="0" t="s">
        <v>274</v>
      </c>
      <c r="D3090" s="14" t="n">
        <v>537.39</v>
      </c>
    </row>
    <row r="3091" customFormat="false" ht="15" hidden="false" customHeight="false" outlineLevel="0" collapsed="false">
      <c r="A3091" s="4" t="n">
        <v>40847</v>
      </c>
      <c r="B3091" s="0" t="s">
        <v>275</v>
      </c>
      <c r="C3091" s="0" t="s">
        <v>276</v>
      </c>
      <c r="D3091" s="14" t="n">
        <v>542.35</v>
      </c>
    </row>
    <row r="3092" customFormat="false" ht="15" hidden="false" customHeight="false" outlineLevel="0" collapsed="false">
      <c r="A3092" s="4" t="n">
        <v>40847</v>
      </c>
      <c r="B3092" s="0" t="s">
        <v>277</v>
      </c>
      <c r="C3092" s="0" t="s">
        <v>278</v>
      </c>
      <c r="D3092" s="14" t="n">
        <v>529.74</v>
      </c>
    </row>
    <row r="3093" customFormat="false" ht="15" hidden="false" customHeight="false" outlineLevel="0" collapsed="false">
      <c r="A3093" s="4" t="n">
        <v>40847</v>
      </c>
      <c r="B3093" s="0" t="s">
        <v>279</v>
      </c>
      <c r="C3093" s="0" t="s">
        <v>280</v>
      </c>
      <c r="D3093" s="14" t="n">
        <v>551.88</v>
      </c>
    </row>
    <row r="3094" customFormat="false" ht="15" hidden="false" customHeight="false" outlineLevel="0" collapsed="false">
      <c r="A3094" s="4" t="n">
        <v>40847</v>
      </c>
      <c r="B3094" s="0" t="s">
        <v>281</v>
      </c>
      <c r="C3094" s="0" t="s">
        <v>282</v>
      </c>
      <c r="D3094" s="14" t="n">
        <v>50.15</v>
      </c>
    </row>
    <row r="3095" customFormat="false" ht="15" hidden="false" customHeight="false" outlineLevel="0" collapsed="false">
      <c r="A3095" s="4" t="n">
        <v>40847</v>
      </c>
      <c r="B3095" s="0" t="s">
        <v>283</v>
      </c>
      <c r="C3095" s="0" t="s">
        <v>284</v>
      </c>
      <c r="D3095" s="14" t="n">
        <v>436.11</v>
      </c>
    </row>
    <row r="3096" customFormat="false" ht="15" hidden="false" customHeight="false" outlineLevel="0" collapsed="false">
      <c r="A3096" s="4" t="n">
        <v>40847</v>
      </c>
      <c r="B3096" s="0" t="s">
        <v>285</v>
      </c>
      <c r="C3096" s="0" t="s">
        <v>286</v>
      </c>
      <c r="D3096" s="14" t="n">
        <v>263.3</v>
      </c>
    </row>
    <row r="3097" customFormat="false" ht="15" hidden="false" customHeight="false" outlineLevel="0" collapsed="false">
      <c r="A3097" s="4" t="n">
        <v>40847</v>
      </c>
      <c r="B3097" s="0" t="s">
        <v>287</v>
      </c>
      <c r="C3097" s="0" t="s">
        <v>288</v>
      </c>
      <c r="D3097" s="14" t="n">
        <v>509.47</v>
      </c>
    </row>
    <row r="3098" customFormat="false" ht="15" hidden="false" customHeight="false" outlineLevel="0" collapsed="false">
      <c r="A3098" s="4" t="n">
        <v>40847</v>
      </c>
      <c r="B3098" s="0" t="s">
        <v>289</v>
      </c>
      <c r="C3098" s="0" t="s">
        <v>290</v>
      </c>
      <c r="D3098" s="14" t="n">
        <v>308.19</v>
      </c>
    </row>
    <row r="3099" customFormat="false" ht="15" hidden="false" customHeight="false" outlineLevel="0" collapsed="false">
      <c r="A3099" s="4" t="n">
        <v>40847</v>
      </c>
      <c r="B3099" s="0" t="s">
        <v>291</v>
      </c>
      <c r="C3099" s="0" t="s">
        <v>292</v>
      </c>
      <c r="D3099" s="14" t="n">
        <v>102.38</v>
      </c>
    </row>
    <row r="3100" customFormat="false" ht="15" hidden="false" customHeight="false" outlineLevel="0" collapsed="false">
      <c r="A3100" s="4" t="n">
        <v>40847</v>
      </c>
      <c r="B3100" s="0" t="s">
        <v>293</v>
      </c>
      <c r="C3100" s="0" t="s">
        <v>294</v>
      </c>
      <c r="D3100" s="14" t="n">
        <v>156.1</v>
      </c>
    </row>
    <row r="3101" customFormat="false" ht="15" hidden="false" customHeight="false" outlineLevel="0" collapsed="false">
      <c r="A3101" s="4" t="n">
        <v>40847</v>
      </c>
      <c r="B3101" s="0" t="s">
        <v>295</v>
      </c>
      <c r="C3101" s="0" t="s">
        <v>296</v>
      </c>
      <c r="D3101" s="14" t="n">
        <v>231.07</v>
      </c>
    </row>
    <row r="3102" customFormat="false" ht="15" hidden="false" customHeight="false" outlineLevel="0" collapsed="false">
      <c r="A3102" s="4" t="n">
        <v>40847</v>
      </c>
      <c r="B3102" s="0" t="s">
        <v>297</v>
      </c>
      <c r="C3102" s="0" t="s">
        <v>298</v>
      </c>
      <c r="D3102" s="14" t="n">
        <v>104.07</v>
      </c>
    </row>
    <row r="3103" customFormat="false" ht="15" hidden="false" customHeight="false" outlineLevel="0" collapsed="false">
      <c r="A3103" s="4" t="n">
        <v>40847</v>
      </c>
      <c r="B3103" s="0" t="s">
        <v>299</v>
      </c>
      <c r="C3103" s="0" t="s">
        <v>300</v>
      </c>
      <c r="D3103" s="14" t="n">
        <v>405.77</v>
      </c>
    </row>
    <row r="3104" customFormat="false" ht="15" hidden="false" customHeight="false" outlineLevel="0" collapsed="false">
      <c r="A3104" s="4" t="n">
        <v>40847</v>
      </c>
      <c r="B3104" s="0" t="s">
        <v>301</v>
      </c>
      <c r="C3104" s="0" t="s">
        <v>302</v>
      </c>
      <c r="D3104" s="14" t="n">
        <v>429.01</v>
      </c>
    </row>
    <row r="3105" customFormat="false" ht="15" hidden="false" customHeight="false" outlineLevel="0" collapsed="false">
      <c r="A3105" s="4" t="n">
        <v>40847</v>
      </c>
      <c r="B3105" s="0" t="s">
        <v>303</v>
      </c>
      <c r="C3105" s="0" t="s">
        <v>304</v>
      </c>
      <c r="D3105" s="14" t="n">
        <v>372.37</v>
      </c>
    </row>
    <row r="3106" customFormat="false" ht="15" hidden="false" customHeight="false" outlineLevel="0" collapsed="false">
      <c r="A3106" s="4" t="n">
        <v>40847</v>
      </c>
      <c r="B3106" s="0" t="s">
        <v>305</v>
      </c>
      <c r="C3106" s="0" t="s">
        <v>306</v>
      </c>
      <c r="D3106" s="14" t="n">
        <v>670.85</v>
      </c>
    </row>
    <row r="3107" customFormat="false" ht="15" hidden="false" customHeight="false" outlineLevel="0" collapsed="false">
      <c r="A3107" s="4" t="n">
        <v>40847</v>
      </c>
      <c r="B3107" s="0" t="s">
        <v>307</v>
      </c>
      <c r="C3107" s="0" t="s">
        <v>308</v>
      </c>
      <c r="D3107" s="14" t="n">
        <v>257.54</v>
      </c>
    </row>
    <row r="3108" customFormat="false" ht="15" hidden="false" customHeight="false" outlineLevel="0" collapsed="false">
      <c r="A3108" s="4" t="n">
        <v>40847</v>
      </c>
      <c r="B3108" s="0" t="s">
        <v>309</v>
      </c>
      <c r="C3108" s="0" t="s">
        <v>310</v>
      </c>
      <c r="D3108" s="14" t="n">
        <v>82.38</v>
      </c>
    </row>
    <row r="3109" customFormat="false" ht="15" hidden="false" customHeight="false" outlineLevel="0" collapsed="false">
      <c r="A3109" s="4" t="n">
        <v>40847</v>
      </c>
      <c r="B3109" s="0" t="s">
        <v>311</v>
      </c>
      <c r="C3109" s="0" t="s">
        <v>312</v>
      </c>
      <c r="D3109" s="14" t="n">
        <v>2908.35</v>
      </c>
    </row>
    <row r="3110" customFormat="false" ht="15" hidden="false" customHeight="false" outlineLevel="0" collapsed="false">
      <c r="A3110" s="4" t="n">
        <v>40847</v>
      </c>
      <c r="B3110" s="0" t="s">
        <v>313</v>
      </c>
      <c r="C3110" s="0" t="s">
        <v>314</v>
      </c>
      <c r="D3110" s="14" t="n">
        <v>201.84</v>
      </c>
    </row>
    <row r="3111" customFormat="false" ht="15" hidden="false" customHeight="false" outlineLevel="0" collapsed="false">
      <c r="A3111" s="4" t="n">
        <v>40847</v>
      </c>
      <c r="B3111" s="0" t="s">
        <v>315</v>
      </c>
      <c r="C3111" s="0" t="s">
        <v>316</v>
      </c>
      <c r="D3111" s="14" t="n">
        <v>466.85</v>
      </c>
    </row>
    <row r="3112" customFormat="false" ht="15" hidden="false" customHeight="false" outlineLevel="0" collapsed="false">
      <c r="A3112" s="4" t="n">
        <v>40847</v>
      </c>
      <c r="B3112" s="0" t="s">
        <v>317</v>
      </c>
      <c r="C3112" s="0" t="s">
        <v>318</v>
      </c>
      <c r="D3112" s="14" t="n">
        <v>816.51</v>
      </c>
    </row>
    <row r="3113" customFormat="false" ht="15" hidden="false" customHeight="false" outlineLevel="0" collapsed="false">
      <c r="A3113" s="4" t="n">
        <v>40847</v>
      </c>
      <c r="B3113" s="0" t="s">
        <v>319</v>
      </c>
      <c r="C3113" s="0" t="s">
        <v>320</v>
      </c>
      <c r="D3113" s="14" t="n">
        <v>1824.96</v>
      </c>
    </row>
    <row r="3114" customFormat="false" ht="15" hidden="false" customHeight="false" outlineLevel="0" collapsed="false">
      <c r="A3114" s="4" t="n">
        <v>40847</v>
      </c>
      <c r="B3114" s="0" t="s">
        <v>321</v>
      </c>
      <c r="C3114" s="0" t="s">
        <v>322</v>
      </c>
      <c r="D3114" s="14" t="n">
        <v>1457.43</v>
      </c>
    </row>
    <row r="3115" customFormat="false" ht="15" hidden="false" customHeight="false" outlineLevel="0" collapsed="false">
      <c r="A3115" s="4" t="n">
        <v>40847</v>
      </c>
      <c r="B3115" s="0" t="s">
        <v>323</v>
      </c>
      <c r="C3115" s="0" t="s">
        <v>324</v>
      </c>
      <c r="D3115" s="14" t="n">
        <v>152.78</v>
      </c>
    </row>
    <row r="3116" customFormat="false" ht="15" hidden="false" customHeight="false" outlineLevel="0" collapsed="false">
      <c r="A3116" s="4" t="n">
        <v>40847</v>
      </c>
      <c r="B3116" s="0" t="s">
        <v>325</v>
      </c>
      <c r="C3116" s="0" t="s">
        <v>326</v>
      </c>
      <c r="D3116" s="14" t="n">
        <v>279.87</v>
      </c>
    </row>
    <row r="3117" customFormat="false" ht="15" hidden="false" customHeight="false" outlineLevel="0" collapsed="false">
      <c r="A3117" s="4" t="n">
        <v>40847</v>
      </c>
      <c r="B3117" s="0" t="s">
        <v>327</v>
      </c>
      <c r="C3117" s="0" t="s">
        <v>328</v>
      </c>
      <c r="D3117" s="14" t="n">
        <v>202.42</v>
      </c>
    </row>
    <row r="3118" customFormat="false" ht="15" hidden="false" customHeight="false" outlineLevel="0" collapsed="false">
      <c r="A3118" s="4" t="n">
        <v>40847</v>
      </c>
      <c r="B3118" s="0" t="s">
        <v>329</v>
      </c>
      <c r="C3118" s="0" t="s">
        <v>330</v>
      </c>
      <c r="D3118" s="14" t="n">
        <v>310.77</v>
      </c>
    </row>
    <row r="3119" customFormat="false" ht="15" hidden="false" customHeight="false" outlineLevel="0" collapsed="false">
      <c r="A3119" s="4" t="n">
        <v>40847</v>
      </c>
      <c r="B3119" s="0" t="s">
        <v>331</v>
      </c>
      <c r="C3119" s="0" t="s">
        <v>332</v>
      </c>
      <c r="D3119" s="14" t="n">
        <v>370.12</v>
      </c>
    </row>
    <row r="3120" customFormat="false" ht="15" hidden="false" customHeight="false" outlineLevel="0" collapsed="false">
      <c r="A3120" s="4" t="n">
        <v>40847</v>
      </c>
      <c r="B3120" s="0" t="s">
        <v>333</v>
      </c>
      <c r="C3120" s="0" t="s">
        <v>334</v>
      </c>
      <c r="D3120" s="14" t="n">
        <v>209.53</v>
      </c>
    </row>
    <row r="3121" customFormat="false" ht="15" hidden="false" customHeight="false" outlineLevel="0" collapsed="false">
      <c r="A3121" s="4" t="n">
        <v>40847</v>
      </c>
      <c r="B3121" s="0" t="s">
        <v>335</v>
      </c>
      <c r="C3121" s="0" t="s">
        <v>336</v>
      </c>
      <c r="D3121" s="14" t="n">
        <v>2.5</v>
      </c>
    </row>
    <row r="3122" customFormat="false" ht="15" hidden="false" customHeight="false" outlineLevel="0" collapsed="false">
      <c r="A3122" s="4" t="n">
        <v>40847</v>
      </c>
      <c r="B3122" s="0" t="s">
        <v>337</v>
      </c>
      <c r="C3122" s="0" t="s">
        <v>338</v>
      </c>
      <c r="D3122" s="14" t="n">
        <v>398.81</v>
      </c>
    </row>
    <row r="3123" customFormat="false" ht="15" hidden="false" customHeight="false" outlineLevel="0" collapsed="false">
      <c r="A3123" s="4" t="n">
        <v>40847</v>
      </c>
      <c r="B3123" s="0" t="s">
        <v>343</v>
      </c>
      <c r="C3123" s="0" t="s">
        <v>344</v>
      </c>
      <c r="D3123" s="14" t="n">
        <v>271.12</v>
      </c>
    </row>
    <row r="3124" customFormat="false" ht="15" hidden="false" customHeight="false" outlineLevel="0" collapsed="false">
      <c r="A3124" s="4" t="n">
        <v>40847</v>
      </c>
      <c r="B3124" s="0" t="s">
        <v>345</v>
      </c>
      <c r="C3124" s="0" t="s">
        <v>346</v>
      </c>
      <c r="D3124" s="14" t="n">
        <v>677.67</v>
      </c>
    </row>
    <row r="3125" customFormat="false" ht="15" hidden="false" customHeight="false" outlineLevel="0" collapsed="false">
      <c r="A3125" s="4" t="n">
        <v>40847</v>
      </c>
      <c r="B3125" s="0" t="s">
        <v>347</v>
      </c>
      <c r="C3125" s="0" t="s">
        <v>348</v>
      </c>
      <c r="D3125" s="14" t="n">
        <v>199.69</v>
      </c>
    </row>
    <row r="3126" customFormat="false" ht="15" hidden="false" customHeight="false" outlineLevel="0" collapsed="false">
      <c r="A3126" s="4" t="n">
        <v>40847</v>
      </c>
      <c r="B3126" s="0" t="s">
        <v>349</v>
      </c>
      <c r="C3126" s="0" t="s">
        <v>350</v>
      </c>
      <c r="D3126" s="14" t="n">
        <v>213.11</v>
      </c>
    </row>
    <row r="3127" customFormat="false" ht="15" hidden="false" customHeight="false" outlineLevel="0" collapsed="false">
      <c r="A3127" s="4" t="n">
        <v>40847</v>
      </c>
      <c r="B3127" s="0" t="s">
        <v>351</v>
      </c>
      <c r="C3127" s="0" t="s">
        <v>352</v>
      </c>
      <c r="D3127" s="14" t="n">
        <v>241.5</v>
      </c>
    </row>
    <row r="3128" customFormat="false" ht="15" hidden="false" customHeight="false" outlineLevel="0" collapsed="false">
      <c r="A3128" s="4" t="n">
        <v>40847</v>
      </c>
      <c r="B3128" s="0" t="s">
        <v>353</v>
      </c>
      <c r="C3128" s="0" t="s">
        <v>354</v>
      </c>
      <c r="D3128" s="14" t="n">
        <v>441.27</v>
      </c>
    </row>
    <row r="3129" customFormat="false" ht="15" hidden="false" customHeight="false" outlineLevel="0" collapsed="false">
      <c r="A3129" s="4" t="n">
        <v>40847</v>
      </c>
      <c r="B3129" s="0" t="s">
        <v>355</v>
      </c>
      <c r="C3129" s="0" t="s">
        <v>356</v>
      </c>
      <c r="D3129" s="14" t="n">
        <v>217.1</v>
      </c>
    </row>
    <row r="3130" customFormat="false" ht="15" hidden="false" customHeight="false" outlineLevel="0" collapsed="false">
      <c r="A3130" s="4" t="n">
        <v>40847</v>
      </c>
      <c r="B3130" s="0" t="s">
        <v>357</v>
      </c>
      <c r="C3130" s="0" t="s">
        <v>358</v>
      </c>
      <c r="D3130" s="14" t="n">
        <v>496.71</v>
      </c>
    </row>
    <row r="3131" customFormat="false" ht="15" hidden="false" customHeight="false" outlineLevel="0" collapsed="false">
      <c r="A3131" s="4" t="n">
        <v>40847</v>
      </c>
      <c r="B3131" s="0" t="s">
        <v>359</v>
      </c>
      <c r="C3131" s="0" t="s">
        <v>360</v>
      </c>
      <c r="D3131" s="14" t="n">
        <v>92.49</v>
      </c>
    </row>
    <row r="3132" customFormat="false" ht="15" hidden="false" customHeight="false" outlineLevel="0" collapsed="false">
      <c r="A3132" s="4" t="n">
        <v>40847</v>
      </c>
      <c r="B3132" s="0" t="s">
        <v>361</v>
      </c>
      <c r="C3132" s="0" t="s">
        <v>362</v>
      </c>
      <c r="D3132" s="14" t="n">
        <v>373.63</v>
      </c>
    </row>
    <row r="3133" customFormat="false" ht="15" hidden="false" customHeight="false" outlineLevel="0" collapsed="false">
      <c r="A3133" s="4" t="n">
        <v>40847</v>
      </c>
      <c r="B3133" s="0" t="s">
        <v>363</v>
      </c>
      <c r="C3133" s="0" t="s">
        <v>364</v>
      </c>
      <c r="D3133" s="14" t="n">
        <v>212.13</v>
      </c>
    </row>
    <row r="3134" customFormat="false" ht="15" hidden="false" customHeight="false" outlineLevel="0" collapsed="false">
      <c r="A3134" s="4" t="n">
        <v>40847</v>
      </c>
      <c r="B3134" s="0" t="s">
        <v>365</v>
      </c>
      <c r="C3134" s="0" t="s">
        <v>366</v>
      </c>
      <c r="D3134" s="14" t="n">
        <v>144.13</v>
      </c>
    </row>
    <row r="3135" customFormat="false" ht="15" hidden="false" customHeight="false" outlineLevel="0" collapsed="false">
      <c r="A3135" s="4" t="n">
        <v>40847</v>
      </c>
      <c r="B3135" s="0" t="s">
        <v>367</v>
      </c>
      <c r="C3135" s="0" t="s">
        <v>368</v>
      </c>
      <c r="D3135" s="14" t="n">
        <v>378.84</v>
      </c>
    </row>
    <row r="3136" customFormat="false" ht="15" hidden="false" customHeight="false" outlineLevel="0" collapsed="false">
      <c r="A3136" s="4" t="n">
        <v>40847</v>
      </c>
      <c r="B3136" s="0" t="s">
        <v>369</v>
      </c>
      <c r="C3136" s="0" t="s">
        <v>370</v>
      </c>
      <c r="D3136" s="14" t="n">
        <v>292.73</v>
      </c>
    </row>
    <row r="3137" customFormat="false" ht="15" hidden="false" customHeight="false" outlineLevel="0" collapsed="false">
      <c r="A3137" s="4" t="n">
        <v>40847</v>
      </c>
      <c r="B3137" s="0" t="s">
        <v>371</v>
      </c>
      <c r="C3137" s="0" t="s">
        <v>372</v>
      </c>
      <c r="D3137" s="14" t="n">
        <v>912.9</v>
      </c>
    </row>
    <row r="3138" customFormat="false" ht="15" hidden="false" customHeight="false" outlineLevel="0" collapsed="false">
      <c r="A3138" s="4" t="n">
        <v>40847</v>
      </c>
      <c r="B3138" s="0" t="s">
        <v>373</v>
      </c>
      <c r="C3138" s="0" t="s">
        <v>374</v>
      </c>
      <c r="D3138" s="14" t="n">
        <v>574.43</v>
      </c>
    </row>
    <row r="3139" customFormat="false" ht="15" hidden="false" customHeight="false" outlineLevel="0" collapsed="false">
      <c r="A3139" s="4" t="n">
        <v>40847</v>
      </c>
      <c r="B3139" s="0" t="s">
        <v>375</v>
      </c>
      <c r="C3139" s="0" t="s">
        <v>376</v>
      </c>
      <c r="D3139" s="14" t="n">
        <v>58.23</v>
      </c>
    </row>
    <row r="3140" customFormat="false" ht="15" hidden="false" customHeight="false" outlineLevel="0" collapsed="false">
      <c r="A3140" s="4" t="n">
        <v>40847</v>
      </c>
      <c r="B3140" s="0" t="s">
        <v>377</v>
      </c>
      <c r="C3140" s="0" t="s">
        <v>378</v>
      </c>
      <c r="D3140" s="14" t="n">
        <v>47.29</v>
      </c>
    </row>
    <row r="3141" customFormat="false" ht="15" hidden="false" customHeight="false" outlineLevel="0" collapsed="false">
      <c r="A3141" s="4" t="n">
        <v>40847</v>
      </c>
      <c r="B3141" s="0" t="s">
        <v>379</v>
      </c>
      <c r="C3141" s="0" t="s">
        <v>380</v>
      </c>
      <c r="D3141" s="14" t="n">
        <v>24.76</v>
      </c>
    </row>
    <row r="3142" customFormat="false" ht="15" hidden="false" customHeight="false" outlineLevel="0" collapsed="false">
      <c r="A3142" s="4" t="n">
        <v>40847</v>
      </c>
      <c r="B3142" s="0" t="s">
        <v>381</v>
      </c>
      <c r="C3142" s="0" t="s">
        <v>382</v>
      </c>
      <c r="D3142" s="14" t="n">
        <v>647.12</v>
      </c>
    </row>
    <row r="3143" customFormat="false" ht="15" hidden="false" customHeight="false" outlineLevel="0" collapsed="false">
      <c r="A3143" s="4" t="n">
        <v>40847</v>
      </c>
      <c r="B3143" s="0" t="s">
        <v>383</v>
      </c>
      <c r="C3143" s="0" t="s">
        <v>384</v>
      </c>
      <c r="D3143" s="14" t="n">
        <v>56.33</v>
      </c>
    </row>
    <row r="3144" customFormat="false" ht="15" hidden="false" customHeight="false" outlineLevel="0" collapsed="false">
      <c r="A3144" s="4" t="n">
        <v>40847</v>
      </c>
      <c r="B3144" s="0" t="s">
        <v>385</v>
      </c>
      <c r="C3144" s="0" t="s">
        <v>386</v>
      </c>
      <c r="D3144" s="14" t="n">
        <v>1425.29</v>
      </c>
    </row>
    <row r="3145" customFormat="false" ht="15" hidden="false" customHeight="false" outlineLevel="0" collapsed="false">
      <c r="A3145" s="4" t="n">
        <v>40847</v>
      </c>
      <c r="B3145" s="0" t="s">
        <v>387</v>
      </c>
      <c r="C3145" s="0" t="s">
        <v>388</v>
      </c>
      <c r="D3145" s="14" t="n">
        <v>24.75</v>
      </c>
    </row>
    <row r="3146" customFormat="false" ht="15" hidden="false" customHeight="false" outlineLevel="0" collapsed="false">
      <c r="A3146" s="4" t="n">
        <v>40847</v>
      </c>
      <c r="B3146" s="0" t="s">
        <v>389</v>
      </c>
      <c r="C3146" s="0" t="s">
        <v>390</v>
      </c>
      <c r="D3146" s="14" t="n">
        <v>50.88</v>
      </c>
    </row>
    <row r="3147" customFormat="false" ht="15" hidden="false" customHeight="false" outlineLevel="0" collapsed="false">
      <c r="A3147" s="4" t="n">
        <v>40847</v>
      </c>
      <c r="B3147" s="0" t="s">
        <v>391</v>
      </c>
      <c r="C3147" s="0" t="s">
        <v>392</v>
      </c>
      <c r="D3147" s="14" t="n">
        <v>265.43</v>
      </c>
    </row>
    <row r="3148" customFormat="false" ht="15" hidden="false" customHeight="false" outlineLevel="0" collapsed="false">
      <c r="A3148" s="4" t="n">
        <v>40847</v>
      </c>
      <c r="B3148" s="0" t="s">
        <v>393</v>
      </c>
      <c r="C3148" s="0" t="s">
        <v>394</v>
      </c>
      <c r="D3148" s="14" t="n">
        <v>186.3</v>
      </c>
    </row>
    <row r="3149" customFormat="false" ht="15" hidden="false" customHeight="false" outlineLevel="0" collapsed="false">
      <c r="A3149" s="4" t="n">
        <v>40847</v>
      </c>
      <c r="B3149" s="0" t="s">
        <v>395</v>
      </c>
      <c r="C3149" s="0" t="s">
        <v>396</v>
      </c>
      <c r="D3149" s="14" t="n">
        <v>70.21</v>
      </c>
    </row>
    <row r="3150" customFormat="false" ht="15" hidden="false" customHeight="false" outlineLevel="0" collapsed="false">
      <c r="A3150" s="4" t="n">
        <v>40847</v>
      </c>
      <c r="B3150" s="0" t="s">
        <v>397</v>
      </c>
      <c r="C3150" s="0" t="s">
        <v>398</v>
      </c>
      <c r="D3150" s="14" t="n">
        <v>217.88</v>
      </c>
    </row>
    <row r="3151" customFormat="false" ht="15" hidden="false" customHeight="false" outlineLevel="0" collapsed="false">
      <c r="A3151" s="4" t="n">
        <v>40847</v>
      </c>
      <c r="B3151" s="0" t="s">
        <v>399</v>
      </c>
      <c r="C3151" s="0" t="s">
        <v>400</v>
      </c>
      <c r="D3151" s="14" t="n">
        <v>269.11</v>
      </c>
    </row>
    <row r="3152" customFormat="false" ht="15" hidden="false" customHeight="false" outlineLevel="0" collapsed="false">
      <c r="A3152" s="4" t="n">
        <v>40847</v>
      </c>
      <c r="B3152" s="0" t="s">
        <v>401</v>
      </c>
      <c r="C3152" s="0" t="s">
        <v>402</v>
      </c>
      <c r="D3152" s="14" t="n">
        <v>324.3</v>
      </c>
    </row>
    <row r="3153" customFormat="false" ht="15" hidden="false" customHeight="false" outlineLevel="0" collapsed="false">
      <c r="A3153" s="4" t="n">
        <v>40847</v>
      </c>
      <c r="B3153" s="0" t="s">
        <v>403</v>
      </c>
      <c r="C3153" s="0" t="s">
        <v>404</v>
      </c>
      <c r="D3153" s="14" t="n">
        <v>283.97</v>
      </c>
    </row>
    <row r="3154" customFormat="false" ht="15" hidden="false" customHeight="false" outlineLevel="0" collapsed="false">
      <c r="A3154" s="4" t="n">
        <v>40847</v>
      </c>
      <c r="B3154" s="0" t="s">
        <v>405</v>
      </c>
      <c r="C3154" s="0" t="s">
        <v>406</v>
      </c>
      <c r="D3154" s="14" t="n">
        <v>943.29</v>
      </c>
    </row>
    <row r="3155" customFormat="false" ht="15" hidden="false" customHeight="false" outlineLevel="0" collapsed="false">
      <c r="A3155" s="4" t="n">
        <v>40847</v>
      </c>
      <c r="B3155" s="0" t="s">
        <v>407</v>
      </c>
      <c r="C3155" s="0" t="s">
        <v>408</v>
      </c>
      <c r="D3155" s="14" t="n">
        <v>304.1</v>
      </c>
    </row>
    <row r="3156" customFormat="false" ht="15" hidden="false" customHeight="false" outlineLevel="0" collapsed="false">
      <c r="A3156" s="4" t="n">
        <v>40847</v>
      </c>
      <c r="B3156" s="0" t="s">
        <v>409</v>
      </c>
      <c r="C3156" s="0" t="s">
        <v>410</v>
      </c>
      <c r="D3156" s="14" t="n">
        <v>278.92</v>
      </c>
    </row>
    <row r="3157" customFormat="false" ht="15" hidden="false" customHeight="false" outlineLevel="0" collapsed="false">
      <c r="A3157" s="4" t="n">
        <v>40847</v>
      </c>
      <c r="B3157" s="0" t="s">
        <v>411</v>
      </c>
      <c r="C3157" s="0" t="s">
        <v>412</v>
      </c>
      <c r="D3157" s="14" t="n">
        <v>1086.83</v>
      </c>
    </row>
    <row r="3158" customFormat="false" ht="15" hidden="false" customHeight="false" outlineLevel="0" collapsed="false">
      <c r="A3158" s="4" t="n">
        <v>40847</v>
      </c>
      <c r="B3158" s="0" t="s">
        <v>413</v>
      </c>
      <c r="C3158" s="0" t="s">
        <v>414</v>
      </c>
      <c r="D3158" s="14" t="n">
        <v>1002.21</v>
      </c>
    </row>
    <row r="3159" customFormat="false" ht="15" hidden="false" customHeight="false" outlineLevel="0" collapsed="false">
      <c r="A3159" s="4" t="n">
        <v>40847</v>
      </c>
      <c r="B3159" s="0" t="s">
        <v>415</v>
      </c>
      <c r="C3159" s="0" t="s">
        <v>416</v>
      </c>
      <c r="D3159" s="14" t="n">
        <v>1061.19</v>
      </c>
    </row>
    <row r="3160" customFormat="false" ht="15" hidden="false" customHeight="false" outlineLevel="0" collapsed="false">
      <c r="A3160" s="4" t="n">
        <v>40847</v>
      </c>
      <c r="B3160" s="0" t="s">
        <v>417</v>
      </c>
      <c r="C3160" s="0" t="s">
        <v>418</v>
      </c>
      <c r="D3160" s="14" t="n">
        <v>962.72</v>
      </c>
    </row>
    <row r="3161" customFormat="false" ht="15" hidden="false" customHeight="false" outlineLevel="0" collapsed="false">
      <c r="A3161" s="4" t="n">
        <v>40847</v>
      </c>
      <c r="B3161" s="0" t="s">
        <v>419</v>
      </c>
      <c r="C3161" s="0" t="s">
        <v>420</v>
      </c>
      <c r="D3161" s="14" t="n">
        <v>410.44</v>
      </c>
    </row>
    <row r="3162" customFormat="false" ht="15" hidden="false" customHeight="false" outlineLevel="0" collapsed="false">
      <c r="A3162" s="4" t="n">
        <v>40847</v>
      </c>
      <c r="B3162" s="0" t="s">
        <v>421</v>
      </c>
      <c r="C3162" s="0" t="s">
        <v>422</v>
      </c>
      <c r="D3162" s="14" t="n">
        <v>43.82</v>
      </c>
    </row>
    <row r="3163" customFormat="false" ht="15" hidden="false" customHeight="false" outlineLevel="0" collapsed="false">
      <c r="A3163" s="4" t="n">
        <v>40847</v>
      </c>
      <c r="B3163" s="0" t="s">
        <v>423</v>
      </c>
      <c r="C3163" s="0" t="s">
        <v>424</v>
      </c>
      <c r="D3163" s="14" t="n">
        <v>187.42</v>
      </c>
    </row>
    <row r="3164" customFormat="false" ht="15" hidden="false" customHeight="false" outlineLevel="0" collapsed="false">
      <c r="A3164" s="4" t="n">
        <v>40847</v>
      </c>
      <c r="B3164" s="0" t="s">
        <v>425</v>
      </c>
      <c r="C3164" s="0" t="s">
        <v>426</v>
      </c>
      <c r="D3164" s="14" t="n">
        <v>309.25</v>
      </c>
    </row>
    <row r="3165" customFormat="false" ht="15" hidden="false" customHeight="false" outlineLevel="0" collapsed="false">
      <c r="A3165" s="4" t="n">
        <v>40847</v>
      </c>
      <c r="B3165" s="0" t="s">
        <v>427</v>
      </c>
      <c r="C3165" s="0" t="s">
        <v>428</v>
      </c>
      <c r="D3165" s="14" t="n">
        <v>220.85</v>
      </c>
    </row>
    <row r="3166" customFormat="false" ht="15" hidden="false" customHeight="false" outlineLevel="0" collapsed="false">
      <c r="A3166" s="4" t="n">
        <v>40847</v>
      </c>
      <c r="B3166" s="0" t="s">
        <v>431</v>
      </c>
      <c r="C3166" s="0" t="s">
        <v>432</v>
      </c>
      <c r="D3166" s="14" t="n">
        <v>247.8</v>
      </c>
    </row>
    <row r="3167" customFormat="false" ht="15" hidden="false" customHeight="false" outlineLevel="0" collapsed="false">
      <c r="A3167" s="4" t="n">
        <v>40847</v>
      </c>
      <c r="B3167" s="0" t="s">
        <v>433</v>
      </c>
      <c r="C3167" s="0" t="s">
        <v>434</v>
      </c>
      <c r="D3167" s="14" t="n">
        <v>384.75</v>
      </c>
    </row>
    <row r="3168" customFormat="false" ht="15" hidden="false" customHeight="false" outlineLevel="0" collapsed="false">
      <c r="A3168" s="4" t="n">
        <v>40847</v>
      </c>
      <c r="B3168" s="0" t="s">
        <v>435</v>
      </c>
      <c r="C3168" s="0" t="s">
        <v>436</v>
      </c>
      <c r="D3168" s="14" t="n">
        <v>348.43</v>
      </c>
    </row>
    <row r="3169" customFormat="false" ht="15" hidden="false" customHeight="false" outlineLevel="0" collapsed="false">
      <c r="A3169" s="4" t="n">
        <v>40847</v>
      </c>
      <c r="B3169" s="0" t="s">
        <v>437</v>
      </c>
      <c r="C3169" s="0" t="s">
        <v>438</v>
      </c>
      <c r="D3169" s="14" t="n">
        <v>109.45</v>
      </c>
    </row>
    <row r="3170" customFormat="false" ht="15" hidden="false" customHeight="false" outlineLevel="0" collapsed="false">
      <c r="A3170" s="4" t="n">
        <v>40847</v>
      </c>
      <c r="B3170" s="0" t="s">
        <v>439</v>
      </c>
      <c r="C3170" s="0" t="s">
        <v>440</v>
      </c>
      <c r="D3170" s="14" t="n">
        <v>425.86</v>
      </c>
    </row>
    <row r="3171" customFormat="false" ht="15" hidden="false" customHeight="false" outlineLevel="0" collapsed="false">
      <c r="A3171" s="4" t="n">
        <v>40847</v>
      </c>
      <c r="B3171" s="0" t="s">
        <v>441</v>
      </c>
      <c r="C3171" s="0" t="s">
        <v>442</v>
      </c>
      <c r="D3171" s="14" t="n">
        <v>55.39</v>
      </c>
    </row>
    <row r="3172" customFormat="false" ht="15" hidden="false" customHeight="false" outlineLevel="0" collapsed="false">
      <c r="A3172" s="4" t="n">
        <v>40847</v>
      </c>
      <c r="B3172" s="0" t="s">
        <v>443</v>
      </c>
      <c r="C3172" s="0" t="s">
        <v>444</v>
      </c>
      <c r="D3172" s="14" t="n">
        <v>98.19</v>
      </c>
    </row>
    <row r="3173" customFormat="false" ht="15" hidden="false" customHeight="false" outlineLevel="0" collapsed="false">
      <c r="A3173" s="4" t="n">
        <v>40847</v>
      </c>
      <c r="B3173" s="0" t="s">
        <v>445</v>
      </c>
      <c r="C3173" s="0" t="s">
        <v>446</v>
      </c>
      <c r="D3173" s="14" t="n">
        <v>103.58</v>
      </c>
    </row>
    <row r="3174" customFormat="false" ht="15" hidden="false" customHeight="false" outlineLevel="0" collapsed="false">
      <c r="A3174" s="4" t="n">
        <v>40847</v>
      </c>
      <c r="B3174" s="0" t="s">
        <v>447</v>
      </c>
      <c r="C3174" s="0" t="s">
        <v>448</v>
      </c>
      <c r="D3174" s="14" t="n">
        <v>85</v>
      </c>
    </row>
    <row r="3175" customFormat="false" ht="15" hidden="false" customHeight="false" outlineLevel="0" collapsed="false">
      <c r="A3175" s="4" t="n">
        <v>40847</v>
      </c>
      <c r="B3175" s="0" t="s">
        <v>449</v>
      </c>
      <c r="C3175" s="0" t="s">
        <v>450</v>
      </c>
      <c r="D3175" s="14" t="n">
        <v>665.08</v>
      </c>
    </row>
    <row r="3176" customFormat="false" ht="15" hidden="false" customHeight="false" outlineLevel="0" collapsed="false">
      <c r="A3176" s="4" t="n">
        <v>40847</v>
      </c>
      <c r="B3176" s="0" t="s">
        <v>451</v>
      </c>
      <c r="C3176" s="0" t="s">
        <v>452</v>
      </c>
      <c r="D3176" s="14" t="n">
        <v>134.55</v>
      </c>
    </row>
    <row r="3177" customFormat="false" ht="15" hidden="false" customHeight="false" outlineLevel="0" collapsed="false">
      <c r="A3177" s="4" t="n">
        <v>40847</v>
      </c>
      <c r="B3177" s="0" t="s">
        <v>453</v>
      </c>
      <c r="C3177" s="0" t="s">
        <v>454</v>
      </c>
      <c r="D3177" s="14" t="n">
        <v>14.95</v>
      </c>
    </row>
    <row r="3178" customFormat="false" ht="15" hidden="false" customHeight="false" outlineLevel="0" collapsed="false">
      <c r="A3178" s="4" t="n">
        <v>40847</v>
      </c>
      <c r="B3178" s="0" t="s">
        <v>455</v>
      </c>
      <c r="C3178" s="0" t="s">
        <v>456</v>
      </c>
      <c r="D3178" s="14" t="n">
        <v>144.55</v>
      </c>
    </row>
    <row r="3179" customFormat="false" ht="15" hidden="false" customHeight="false" outlineLevel="0" collapsed="false">
      <c r="A3179" s="4" t="n">
        <v>40847</v>
      </c>
      <c r="B3179" s="0" t="s">
        <v>457</v>
      </c>
      <c r="C3179" s="0" t="s">
        <v>458</v>
      </c>
      <c r="D3179" s="14" t="n">
        <v>211.74</v>
      </c>
    </row>
    <row r="3180" customFormat="false" ht="15" hidden="false" customHeight="false" outlineLevel="0" collapsed="false">
      <c r="A3180" s="4" t="n">
        <v>40847</v>
      </c>
      <c r="B3180" s="0" t="s">
        <v>459</v>
      </c>
      <c r="C3180" s="0" t="s">
        <v>460</v>
      </c>
      <c r="D3180" s="14" t="n">
        <v>1083.13</v>
      </c>
    </row>
    <row r="3181" customFormat="false" ht="15" hidden="false" customHeight="false" outlineLevel="0" collapsed="false">
      <c r="A3181" s="4" t="n">
        <v>40847</v>
      </c>
      <c r="B3181" s="0" t="s">
        <v>461</v>
      </c>
      <c r="C3181" s="0" t="s">
        <v>462</v>
      </c>
      <c r="D3181" s="14" t="n">
        <v>851.14</v>
      </c>
    </row>
    <row r="3182" customFormat="false" ht="15" hidden="false" customHeight="false" outlineLevel="0" collapsed="false">
      <c r="A3182" s="4" t="n">
        <v>40847</v>
      </c>
      <c r="B3182" s="0" t="s">
        <v>463</v>
      </c>
      <c r="C3182" s="0" t="s">
        <v>464</v>
      </c>
      <c r="D3182" s="14" t="n">
        <v>809.28</v>
      </c>
    </row>
    <row r="3183" customFormat="false" ht="15" hidden="false" customHeight="false" outlineLevel="0" collapsed="false">
      <c r="A3183" s="4" t="n">
        <v>40847</v>
      </c>
      <c r="B3183" s="0" t="s">
        <v>465</v>
      </c>
      <c r="C3183" s="0" t="s">
        <v>466</v>
      </c>
      <c r="D3183" s="14" t="n">
        <v>214.5</v>
      </c>
    </row>
    <row r="3184" customFormat="false" ht="15" hidden="false" customHeight="false" outlineLevel="0" collapsed="false">
      <c r="A3184" s="4" t="n">
        <v>40847</v>
      </c>
      <c r="B3184" s="0" t="s">
        <v>467</v>
      </c>
      <c r="C3184" s="0" t="s">
        <v>468</v>
      </c>
      <c r="D3184" s="14" t="n">
        <v>357.04</v>
      </c>
    </row>
    <row r="3185" customFormat="false" ht="15" hidden="false" customHeight="false" outlineLevel="0" collapsed="false">
      <c r="A3185" s="4" t="n">
        <v>40847</v>
      </c>
      <c r="B3185" s="0" t="s">
        <v>469</v>
      </c>
      <c r="C3185" s="0" t="s">
        <v>470</v>
      </c>
      <c r="D3185" s="14" t="n">
        <v>1609.49</v>
      </c>
    </row>
    <row r="3186" customFormat="false" ht="15" hidden="false" customHeight="false" outlineLevel="0" collapsed="false">
      <c r="A3186" s="4" t="n">
        <v>40847</v>
      </c>
      <c r="B3186" s="0" t="s">
        <v>471</v>
      </c>
      <c r="C3186" s="0" t="s">
        <v>472</v>
      </c>
      <c r="D3186" s="14" t="n">
        <v>499.08</v>
      </c>
    </row>
    <row r="3187" customFormat="false" ht="15" hidden="false" customHeight="false" outlineLevel="0" collapsed="false">
      <c r="A3187" s="4" t="n">
        <v>40847</v>
      </c>
      <c r="B3187" s="0" t="s">
        <v>473</v>
      </c>
      <c r="C3187" s="0" t="s">
        <v>474</v>
      </c>
      <c r="D3187" s="14" t="n">
        <v>941.13</v>
      </c>
    </row>
    <row r="3188" customFormat="false" ht="15" hidden="false" customHeight="false" outlineLevel="0" collapsed="false">
      <c r="A3188" s="4" t="n">
        <v>40847</v>
      </c>
      <c r="B3188" s="0" t="s">
        <v>475</v>
      </c>
      <c r="C3188" s="0" t="s">
        <v>476</v>
      </c>
      <c r="D3188" s="14" t="n">
        <v>295.48</v>
      </c>
    </row>
    <row r="3189" customFormat="false" ht="15" hidden="false" customHeight="false" outlineLevel="0" collapsed="false">
      <c r="A3189" s="4" t="n">
        <v>40847</v>
      </c>
      <c r="B3189" s="0" t="s">
        <v>477</v>
      </c>
      <c r="C3189" s="0" t="s">
        <v>478</v>
      </c>
      <c r="D3189" s="14" t="n">
        <v>76.05</v>
      </c>
    </row>
    <row r="3190" customFormat="false" ht="15" hidden="false" customHeight="false" outlineLevel="0" collapsed="false">
      <c r="A3190" s="4" t="n">
        <v>40847</v>
      </c>
      <c r="B3190" s="0" t="s">
        <v>479</v>
      </c>
      <c r="C3190" s="0" t="s">
        <v>480</v>
      </c>
      <c r="D3190" s="14" t="n">
        <v>747.3</v>
      </c>
    </row>
    <row r="3191" customFormat="false" ht="15" hidden="false" customHeight="false" outlineLevel="0" collapsed="false">
      <c r="A3191" s="4" t="n">
        <v>40847</v>
      </c>
      <c r="B3191" s="0" t="s">
        <v>481</v>
      </c>
      <c r="C3191" s="0" t="s">
        <v>482</v>
      </c>
      <c r="D3191" s="14" t="n">
        <v>32.12</v>
      </c>
    </row>
    <row r="3192" customFormat="false" ht="15" hidden="false" customHeight="false" outlineLevel="0" collapsed="false">
      <c r="A3192" s="4" t="n">
        <v>40847</v>
      </c>
      <c r="B3192" s="0" t="s">
        <v>483</v>
      </c>
      <c r="C3192" s="0" t="s">
        <v>484</v>
      </c>
      <c r="D3192" s="14" t="n">
        <v>329.86</v>
      </c>
    </row>
    <row r="3193" customFormat="false" ht="15" hidden="false" customHeight="false" outlineLevel="0" collapsed="false">
      <c r="A3193" s="4" t="n">
        <v>40847</v>
      </c>
      <c r="B3193" s="0" t="s">
        <v>485</v>
      </c>
      <c r="C3193" s="0" t="s">
        <v>486</v>
      </c>
      <c r="D3193" s="14" t="n">
        <v>1283.28</v>
      </c>
    </row>
    <row r="3194" customFormat="false" ht="15" hidden="false" customHeight="false" outlineLevel="0" collapsed="false">
      <c r="A3194" s="4" t="n">
        <v>40847</v>
      </c>
      <c r="B3194" s="0" t="s">
        <v>487</v>
      </c>
      <c r="C3194" s="0" t="s">
        <v>488</v>
      </c>
      <c r="D3194" s="14" t="n">
        <v>562.72</v>
      </c>
    </row>
    <row r="3195" customFormat="false" ht="15" hidden="false" customHeight="false" outlineLevel="0" collapsed="false">
      <c r="A3195" s="4" t="n">
        <v>40847</v>
      </c>
      <c r="B3195" s="0" t="s">
        <v>489</v>
      </c>
      <c r="C3195" s="0" t="s">
        <v>490</v>
      </c>
      <c r="D3195" s="14" t="n">
        <v>284.57</v>
      </c>
    </row>
    <row r="3196" customFormat="false" ht="15" hidden="false" customHeight="false" outlineLevel="0" collapsed="false">
      <c r="A3196" s="4" t="n">
        <v>40847</v>
      </c>
      <c r="B3196" s="0" t="s">
        <v>491</v>
      </c>
      <c r="C3196" s="0" t="s">
        <v>492</v>
      </c>
      <c r="D3196" s="14" t="n">
        <v>205.51</v>
      </c>
    </row>
    <row r="3197" customFormat="false" ht="15" hidden="false" customHeight="false" outlineLevel="0" collapsed="false">
      <c r="A3197" s="4" t="n">
        <v>40847</v>
      </c>
      <c r="B3197" s="0" t="s">
        <v>493</v>
      </c>
      <c r="C3197" s="0" t="s">
        <v>494</v>
      </c>
      <c r="D3197" s="14" t="n">
        <v>82.42</v>
      </c>
    </row>
    <row r="3198" customFormat="false" ht="15" hidden="false" customHeight="false" outlineLevel="0" collapsed="false">
      <c r="A3198" s="4" t="n">
        <v>40847</v>
      </c>
      <c r="B3198" s="0" t="s">
        <v>495</v>
      </c>
      <c r="C3198" s="0" t="s">
        <v>496</v>
      </c>
      <c r="D3198" s="14" t="n">
        <v>112.93</v>
      </c>
    </row>
    <row r="3199" customFormat="false" ht="15" hidden="false" customHeight="false" outlineLevel="0" collapsed="false">
      <c r="A3199" s="4" t="n">
        <v>40847</v>
      </c>
      <c r="B3199" s="0" t="s">
        <v>497</v>
      </c>
      <c r="C3199" s="0" t="s">
        <v>498</v>
      </c>
      <c r="D3199" s="14" t="n">
        <v>151.3</v>
      </c>
    </row>
    <row r="3200" customFormat="false" ht="15" hidden="false" customHeight="false" outlineLevel="0" collapsed="false">
      <c r="A3200" s="4" t="n">
        <v>40847</v>
      </c>
      <c r="B3200" s="0" t="s">
        <v>499</v>
      </c>
      <c r="C3200" s="0" t="s">
        <v>500</v>
      </c>
      <c r="D3200" s="14" t="n">
        <v>151.3</v>
      </c>
    </row>
    <row r="3201" customFormat="false" ht="15" hidden="false" customHeight="false" outlineLevel="0" collapsed="false">
      <c r="A3201" s="4" t="n">
        <v>40847</v>
      </c>
      <c r="B3201" s="0" t="s">
        <v>501</v>
      </c>
      <c r="C3201" s="0" t="s">
        <v>502</v>
      </c>
      <c r="D3201" s="14" t="n">
        <v>707.81</v>
      </c>
    </row>
    <row r="3202" customFormat="false" ht="15" hidden="false" customHeight="false" outlineLevel="0" collapsed="false">
      <c r="A3202" s="4" t="n">
        <v>40847</v>
      </c>
      <c r="B3202" s="0" t="s">
        <v>503</v>
      </c>
      <c r="C3202" s="0" t="s">
        <v>504</v>
      </c>
      <c r="D3202" s="14" t="n">
        <v>17.25</v>
      </c>
    </row>
    <row r="3203" customFormat="false" ht="15" hidden="false" customHeight="false" outlineLevel="0" collapsed="false">
      <c r="A3203" s="4" t="n">
        <v>40847</v>
      </c>
      <c r="B3203" s="0" t="s">
        <v>505</v>
      </c>
      <c r="C3203" s="0" t="s">
        <v>506</v>
      </c>
      <c r="D3203" s="14" t="n">
        <v>26.6</v>
      </c>
    </row>
    <row r="3204" customFormat="false" ht="15" hidden="false" customHeight="false" outlineLevel="0" collapsed="false">
      <c r="A3204" s="4" t="n">
        <v>40847</v>
      </c>
      <c r="B3204" s="0" t="s">
        <v>507</v>
      </c>
      <c r="C3204" s="0" t="s">
        <v>508</v>
      </c>
      <c r="D3204" s="14" t="n">
        <v>128.63</v>
      </c>
    </row>
    <row r="3205" customFormat="false" ht="15" hidden="false" customHeight="false" outlineLevel="0" collapsed="false">
      <c r="A3205" s="4" t="n">
        <v>40847</v>
      </c>
      <c r="B3205" s="0" t="s">
        <v>509</v>
      </c>
      <c r="C3205" s="0" t="s">
        <v>510</v>
      </c>
      <c r="D3205" s="14" t="n">
        <v>1000</v>
      </c>
    </row>
    <row r="3206" customFormat="false" ht="15" hidden="false" customHeight="false" outlineLevel="0" collapsed="false">
      <c r="A3206" s="4" t="n">
        <v>40847</v>
      </c>
      <c r="B3206" s="0" t="s">
        <v>511</v>
      </c>
      <c r="C3206" s="0" t="s">
        <v>512</v>
      </c>
      <c r="D3206" s="14" t="n">
        <v>300</v>
      </c>
    </row>
    <row r="3207" customFormat="false" ht="15" hidden="false" customHeight="false" outlineLevel="0" collapsed="false">
      <c r="A3207" s="4" t="n">
        <v>40847</v>
      </c>
      <c r="B3207" s="0" t="s">
        <v>513</v>
      </c>
      <c r="C3207" s="0" t="s">
        <v>514</v>
      </c>
      <c r="D3207" s="14" t="n">
        <v>502.46</v>
      </c>
    </row>
    <row r="3208" customFormat="false" ht="15" hidden="false" customHeight="false" outlineLevel="0" collapsed="false">
      <c r="A3208" s="4" t="n">
        <v>40847</v>
      </c>
      <c r="B3208" s="0" t="s">
        <v>515</v>
      </c>
      <c r="C3208" s="0" t="s">
        <v>516</v>
      </c>
      <c r="D3208" s="14" t="n">
        <v>192.14</v>
      </c>
    </row>
    <row r="3209" customFormat="false" ht="15" hidden="false" customHeight="false" outlineLevel="0" collapsed="false">
      <c r="A3209" s="4" t="n">
        <v>40847</v>
      </c>
      <c r="B3209" s="0" t="s">
        <v>517</v>
      </c>
      <c r="C3209" s="0" t="s">
        <v>518</v>
      </c>
      <c r="D3209" s="14" t="n">
        <v>779.02</v>
      </c>
    </row>
    <row r="3210" customFormat="false" ht="15" hidden="false" customHeight="false" outlineLevel="0" collapsed="false">
      <c r="A3210" s="4" t="n">
        <v>40847</v>
      </c>
      <c r="B3210" s="0" t="s">
        <v>519</v>
      </c>
      <c r="C3210" s="0" t="s">
        <v>520</v>
      </c>
      <c r="D3210" s="14" t="n">
        <v>99.39</v>
      </c>
    </row>
    <row r="3211" customFormat="false" ht="15" hidden="false" customHeight="false" outlineLevel="0" collapsed="false">
      <c r="A3211" s="4" t="n">
        <v>40847</v>
      </c>
      <c r="B3211" s="0" t="s">
        <v>521</v>
      </c>
      <c r="C3211" s="0" t="s">
        <v>522</v>
      </c>
      <c r="D3211" s="14" t="n">
        <v>292.46</v>
      </c>
    </row>
    <row r="3212" customFormat="false" ht="15" hidden="false" customHeight="false" outlineLevel="0" collapsed="false">
      <c r="A3212" s="4" t="n">
        <v>40847</v>
      </c>
      <c r="B3212" s="0" t="s">
        <v>523</v>
      </c>
      <c r="C3212" s="0" t="s">
        <v>524</v>
      </c>
      <c r="D3212" s="14" t="n">
        <v>430.81</v>
      </c>
    </row>
    <row r="3213" customFormat="false" ht="15" hidden="false" customHeight="false" outlineLevel="0" collapsed="false">
      <c r="A3213" s="4" t="n">
        <v>40847</v>
      </c>
      <c r="B3213" s="0" t="s">
        <v>525</v>
      </c>
      <c r="C3213" s="0" t="s">
        <v>526</v>
      </c>
      <c r="D3213" s="14" t="n">
        <v>5142.31</v>
      </c>
    </row>
    <row r="3214" customFormat="false" ht="15" hidden="false" customHeight="false" outlineLevel="0" collapsed="false">
      <c r="A3214" s="4" t="n">
        <v>40847</v>
      </c>
      <c r="B3214" s="0" t="s">
        <v>527</v>
      </c>
      <c r="C3214" s="0" t="s">
        <v>528</v>
      </c>
      <c r="D3214" s="14" t="n">
        <v>237.8</v>
      </c>
    </row>
    <row r="3215" customFormat="false" ht="15" hidden="false" customHeight="false" outlineLevel="0" collapsed="false">
      <c r="A3215" s="4" t="n">
        <v>40847</v>
      </c>
      <c r="B3215" s="0" t="s">
        <v>529</v>
      </c>
      <c r="C3215" s="0" t="s">
        <v>530</v>
      </c>
      <c r="D3215" s="14" t="n">
        <v>476.76</v>
      </c>
    </row>
    <row r="3216" customFormat="false" ht="15" hidden="false" customHeight="false" outlineLevel="0" collapsed="false">
      <c r="A3216" s="4" t="n">
        <v>40847</v>
      </c>
      <c r="B3216" s="0" t="s">
        <v>531</v>
      </c>
      <c r="C3216" s="0" t="s">
        <v>532</v>
      </c>
      <c r="D3216" s="14" t="n">
        <v>320.93</v>
      </c>
    </row>
    <row r="3217" customFormat="false" ht="15" hidden="false" customHeight="false" outlineLevel="0" collapsed="false">
      <c r="A3217" s="4" t="n">
        <v>40847</v>
      </c>
      <c r="B3217" s="0" t="s">
        <v>533</v>
      </c>
      <c r="C3217" s="0" t="s">
        <v>534</v>
      </c>
      <c r="D3217" s="14" t="n">
        <v>504.97</v>
      </c>
    </row>
    <row r="3218" customFormat="false" ht="15" hidden="false" customHeight="false" outlineLevel="0" collapsed="false">
      <c r="A3218" s="4" t="n">
        <v>40847</v>
      </c>
      <c r="B3218" s="0" t="s">
        <v>535</v>
      </c>
      <c r="C3218" s="0" t="s">
        <v>536</v>
      </c>
      <c r="D3218" s="14" t="n">
        <v>80.98</v>
      </c>
    </row>
    <row r="3219" customFormat="false" ht="15" hidden="false" customHeight="false" outlineLevel="0" collapsed="false">
      <c r="A3219" s="4" t="n">
        <v>40847</v>
      </c>
      <c r="B3219" s="0" t="s">
        <v>537</v>
      </c>
      <c r="C3219" s="0" t="s">
        <v>538</v>
      </c>
      <c r="D3219" s="14" t="n">
        <v>187.22</v>
      </c>
    </row>
    <row r="3220" customFormat="false" ht="15" hidden="false" customHeight="false" outlineLevel="0" collapsed="false">
      <c r="A3220" s="4" t="n">
        <v>40847</v>
      </c>
      <c r="B3220" s="0" t="s">
        <v>539</v>
      </c>
      <c r="C3220" s="0" t="s">
        <v>540</v>
      </c>
      <c r="D3220" s="14" t="n">
        <v>160.18</v>
      </c>
    </row>
    <row r="3221" customFormat="false" ht="15" hidden="false" customHeight="false" outlineLevel="0" collapsed="false">
      <c r="A3221" s="4" t="n">
        <v>40847</v>
      </c>
      <c r="B3221" s="0" t="s">
        <v>541</v>
      </c>
      <c r="C3221" s="0" t="s">
        <v>542</v>
      </c>
      <c r="D3221" s="14" t="n">
        <v>519.75</v>
      </c>
    </row>
    <row r="3222" customFormat="false" ht="15" hidden="false" customHeight="false" outlineLevel="0" collapsed="false">
      <c r="A3222" s="4" t="n">
        <v>40847</v>
      </c>
      <c r="B3222" s="0" t="s">
        <v>543</v>
      </c>
      <c r="C3222" s="0" t="s">
        <v>544</v>
      </c>
      <c r="D3222" s="14" t="n">
        <v>878.22</v>
      </c>
    </row>
    <row r="3223" customFormat="false" ht="15" hidden="false" customHeight="false" outlineLevel="0" collapsed="false">
      <c r="A3223" s="4" t="n">
        <v>40847</v>
      </c>
      <c r="B3223" s="0" t="s">
        <v>545</v>
      </c>
      <c r="C3223" s="0" t="s">
        <v>546</v>
      </c>
      <c r="D3223" s="14" t="n">
        <v>91.49</v>
      </c>
    </row>
    <row r="3224" customFormat="false" ht="15" hidden="false" customHeight="false" outlineLevel="0" collapsed="false">
      <c r="A3224" s="4" t="n">
        <v>40847</v>
      </c>
      <c r="B3224" s="0" t="s">
        <v>547</v>
      </c>
      <c r="C3224" s="0" t="s">
        <v>548</v>
      </c>
      <c r="D3224" s="14" t="n">
        <v>722.48</v>
      </c>
    </row>
    <row r="3225" customFormat="false" ht="15" hidden="false" customHeight="false" outlineLevel="0" collapsed="false">
      <c r="A3225" s="4" t="n">
        <v>40847</v>
      </c>
      <c r="B3225" s="0" t="s">
        <v>549</v>
      </c>
      <c r="C3225" s="0" t="s">
        <v>550</v>
      </c>
      <c r="D3225" s="14" t="n">
        <v>247.88</v>
      </c>
    </row>
    <row r="3226" customFormat="false" ht="15" hidden="false" customHeight="false" outlineLevel="0" collapsed="false">
      <c r="A3226" s="4" t="n">
        <v>40847</v>
      </c>
      <c r="B3226" s="0" t="s">
        <v>551</v>
      </c>
      <c r="C3226" s="0" t="s">
        <v>552</v>
      </c>
      <c r="D3226" s="14" t="n">
        <v>117.38</v>
      </c>
    </row>
    <row r="3227" customFormat="false" ht="15" hidden="false" customHeight="false" outlineLevel="0" collapsed="false">
      <c r="A3227" s="4" t="n">
        <v>40847</v>
      </c>
      <c r="B3227" s="0" t="s">
        <v>553</v>
      </c>
      <c r="C3227" s="0" t="s">
        <v>554</v>
      </c>
      <c r="D3227" s="14" t="n">
        <v>424.57</v>
      </c>
    </row>
    <row r="3228" customFormat="false" ht="15" hidden="false" customHeight="false" outlineLevel="0" collapsed="false">
      <c r="A3228" s="4" t="n">
        <v>40847</v>
      </c>
      <c r="B3228" s="0" t="s">
        <v>555</v>
      </c>
      <c r="C3228" s="0" t="s">
        <v>556</v>
      </c>
      <c r="D3228" s="14" t="n">
        <v>360.32</v>
      </c>
    </row>
    <row r="3229" customFormat="false" ht="15" hidden="false" customHeight="false" outlineLevel="0" collapsed="false">
      <c r="A3229" s="4" t="n">
        <v>40847</v>
      </c>
      <c r="B3229" s="0" t="s">
        <v>557</v>
      </c>
      <c r="C3229" s="0" t="s">
        <v>558</v>
      </c>
      <c r="D3229" s="14" t="n">
        <v>403.07</v>
      </c>
    </row>
    <row r="3230" customFormat="false" ht="15" hidden="false" customHeight="false" outlineLevel="0" collapsed="false">
      <c r="A3230" s="4" t="n">
        <v>40847</v>
      </c>
      <c r="B3230" s="0" t="s">
        <v>559</v>
      </c>
      <c r="C3230" s="0" t="s">
        <v>560</v>
      </c>
      <c r="D3230" s="14" t="n">
        <v>127.03</v>
      </c>
    </row>
    <row r="3231" customFormat="false" ht="15" hidden="false" customHeight="false" outlineLevel="0" collapsed="false">
      <c r="A3231" s="4" t="n">
        <v>40847</v>
      </c>
      <c r="B3231" s="0" t="s">
        <v>561</v>
      </c>
      <c r="C3231" s="0" t="s">
        <v>562</v>
      </c>
      <c r="D3231" s="14" t="n">
        <v>100.65</v>
      </c>
    </row>
    <row r="3232" customFormat="false" ht="15" hidden="false" customHeight="false" outlineLevel="0" collapsed="false">
      <c r="A3232" s="4" t="n">
        <v>40847</v>
      </c>
      <c r="B3232" s="0" t="s">
        <v>563</v>
      </c>
      <c r="C3232" s="0" t="s">
        <v>564</v>
      </c>
      <c r="D3232" s="14" t="n">
        <v>310.5</v>
      </c>
    </row>
    <row r="3233" customFormat="false" ht="15" hidden="false" customHeight="false" outlineLevel="0" collapsed="false">
      <c r="A3233" s="4" t="n">
        <v>40847</v>
      </c>
      <c r="B3233" s="0" t="s">
        <v>565</v>
      </c>
      <c r="C3233" s="0" t="s">
        <v>566</v>
      </c>
      <c r="D3233" s="14" t="n">
        <v>369.32</v>
      </c>
    </row>
    <row r="3234" customFormat="false" ht="15" hidden="false" customHeight="false" outlineLevel="0" collapsed="false">
      <c r="A3234" s="4" t="n">
        <v>40847</v>
      </c>
      <c r="B3234" s="0" t="s">
        <v>567</v>
      </c>
      <c r="C3234" s="0" t="s">
        <v>568</v>
      </c>
      <c r="D3234" s="14" t="n">
        <v>269.5</v>
      </c>
    </row>
    <row r="3235" customFormat="false" ht="15" hidden="false" customHeight="false" outlineLevel="0" collapsed="false">
      <c r="A3235" s="4" t="n">
        <v>40847</v>
      </c>
      <c r="B3235" s="0" t="s">
        <v>569</v>
      </c>
      <c r="C3235" s="0" t="s">
        <v>570</v>
      </c>
      <c r="D3235" s="14" t="n">
        <v>268.99</v>
      </c>
    </row>
    <row r="3236" customFormat="false" ht="15" hidden="false" customHeight="false" outlineLevel="0" collapsed="false">
      <c r="A3236" s="4" t="n">
        <v>40847</v>
      </c>
      <c r="B3236" s="0" t="s">
        <v>571</v>
      </c>
      <c r="C3236" s="0" t="s">
        <v>572</v>
      </c>
      <c r="D3236" s="14" t="n">
        <v>352.12</v>
      </c>
    </row>
    <row r="3237" customFormat="false" ht="15" hidden="false" customHeight="false" outlineLevel="0" collapsed="false">
      <c r="A3237" s="4" t="n">
        <v>40847</v>
      </c>
      <c r="B3237" s="0" t="s">
        <v>573</v>
      </c>
      <c r="C3237" s="0" t="s">
        <v>574</v>
      </c>
      <c r="D3237" s="14" t="n">
        <v>417.22</v>
      </c>
    </row>
    <row r="3238" customFormat="false" ht="15" hidden="false" customHeight="false" outlineLevel="0" collapsed="false">
      <c r="A3238" s="4" t="n">
        <v>40847</v>
      </c>
      <c r="B3238" s="0" t="s">
        <v>575</v>
      </c>
      <c r="C3238" s="0" t="s">
        <v>576</v>
      </c>
      <c r="D3238" s="14" t="n">
        <v>1064.3</v>
      </c>
    </row>
    <row r="3239" customFormat="false" ht="15" hidden="false" customHeight="false" outlineLevel="0" collapsed="false">
      <c r="A3239" s="4" t="n">
        <v>40847</v>
      </c>
      <c r="B3239" s="0" t="s">
        <v>577</v>
      </c>
      <c r="C3239" s="0" t="s">
        <v>578</v>
      </c>
      <c r="D3239" s="14" t="n">
        <v>364.73</v>
      </c>
    </row>
    <row r="3240" customFormat="false" ht="15" hidden="false" customHeight="false" outlineLevel="0" collapsed="false">
      <c r="A3240" s="4" t="n">
        <v>40847</v>
      </c>
      <c r="B3240" s="0" t="s">
        <v>579</v>
      </c>
      <c r="C3240" s="0" t="s">
        <v>580</v>
      </c>
      <c r="D3240" s="14" t="n">
        <v>175.76</v>
      </c>
    </row>
    <row r="3241" customFormat="false" ht="15" hidden="false" customHeight="false" outlineLevel="0" collapsed="false">
      <c r="A3241" s="4" t="n">
        <v>40847</v>
      </c>
      <c r="B3241" s="0" t="s">
        <v>581</v>
      </c>
      <c r="C3241" s="0" t="s">
        <v>582</v>
      </c>
      <c r="D3241" s="14" t="n">
        <v>512.99</v>
      </c>
    </row>
    <row r="3242" customFormat="false" ht="15" hidden="false" customHeight="false" outlineLevel="0" collapsed="false">
      <c r="A3242" s="4" t="n">
        <v>40847</v>
      </c>
      <c r="B3242" s="0" t="s">
        <v>583</v>
      </c>
      <c r="C3242" s="0" t="s">
        <v>584</v>
      </c>
      <c r="D3242" s="14" t="n">
        <v>305.67</v>
      </c>
    </row>
    <row r="3243" customFormat="false" ht="15" hidden="false" customHeight="false" outlineLevel="0" collapsed="false">
      <c r="A3243" s="4" t="n">
        <v>40847</v>
      </c>
      <c r="B3243" s="0" t="s">
        <v>585</v>
      </c>
      <c r="C3243" s="0" t="s">
        <v>586</v>
      </c>
      <c r="D3243" s="14" t="n">
        <v>336.69</v>
      </c>
    </row>
    <row r="3244" customFormat="false" ht="15" hidden="false" customHeight="false" outlineLevel="0" collapsed="false">
      <c r="A3244" s="4" t="n">
        <v>40847</v>
      </c>
      <c r="B3244" s="0" t="s">
        <v>587</v>
      </c>
      <c r="C3244" s="0" t="s">
        <v>588</v>
      </c>
      <c r="D3244" s="14" t="n">
        <v>118.51</v>
      </c>
    </row>
    <row r="3245" customFormat="false" ht="15" hidden="false" customHeight="false" outlineLevel="0" collapsed="false">
      <c r="A3245" s="4" t="n">
        <v>40847</v>
      </c>
      <c r="B3245" s="0" t="s">
        <v>589</v>
      </c>
      <c r="C3245" s="0" t="s">
        <v>590</v>
      </c>
      <c r="D3245" s="14" t="n">
        <v>170.13</v>
      </c>
    </row>
    <row r="3246" customFormat="false" ht="15" hidden="false" customHeight="false" outlineLevel="0" collapsed="false">
      <c r="A3246" s="4" t="n">
        <v>40847</v>
      </c>
      <c r="B3246" s="0" t="s">
        <v>591</v>
      </c>
      <c r="C3246" s="0" t="s">
        <v>592</v>
      </c>
      <c r="D3246" s="14" t="n">
        <v>518.73</v>
      </c>
    </row>
    <row r="3247" customFormat="false" ht="15" hidden="false" customHeight="false" outlineLevel="0" collapsed="false">
      <c r="A3247" s="4" t="n">
        <v>40847</v>
      </c>
      <c r="B3247" s="0" t="s">
        <v>593</v>
      </c>
      <c r="C3247" s="0" t="s">
        <v>594</v>
      </c>
      <c r="D3247" s="14" t="n">
        <v>467.39</v>
      </c>
    </row>
    <row r="3248" customFormat="false" ht="15" hidden="false" customHeight="false" outlineLevel="0" collapsed="false">
      <c r="A3248" s="4" t="n">
        <v>40847</v>
      </c>
      <c r="B3248" s="0" t="s">
        <v>595</v>
      </c>
      <c r="C3248" s="0" t="s">
        <v>596</v>
      </c>
      <c r="D3248" s="14" t="n">
        <v>945.04</v>
      </c>
    </row>
    <row r="3249" customFormat="false" ht="15" hidden="false" customHeight="false" outlineLevel="0" collapsed="false">
      <c r="A3249" s="4" t="n">
        <v>40847</v>
      </c>
      <c r="B3249" s="0" t="s">
        <v>597</v>
      </c>
      <c r="C3249" s="0" t="s">
        <v>598</v>
      </c>
      <c r="D3249" s="14" t="n">
        <v>1028.91</v>
      </c>
    </row>
    <row r="3250" customFormat="false" ht="15" hidden="false" customHeight="false" outlineLevel="0" collapsed="false">
      <c r="A3250" s="4" t="n">
        <v>40847</v>
      </c>
      <c r="B3250" s="0" t="s">
        <v>599</v>
      </c>
      <c r="C3250" s="0" t="s">
        <v>600</v>
      </c>
      <c r="D3250" s="14" t="n">
        <v>116.2</v>
      </c>
    </row>
    <row r="3251" customFormat="false" ht="15" hidden="false" customHeight="false" outlineLevel="0" collapsed="false">
      <c r="A3251" s="4" t="n">
        <v>40847</v>
      </c>
      <c r="B3251" s="0" t="s">
        <v>601</v>
      </c>
      <c r="C3251" s="0" t="s">
        <v>602</v>
      </c>
      <c r="D3251" s="14" t="n">
        <v>424.06</v>
      </c>
    </row>
    <row r="3252" customFormat="false" ht="15" hidden="false" customHeight="false" outlineLevel="0" collapsed="false">
      <c r="A3252" s="4" t="n">
        <v>40847</v>
      </c>
      <c r="B3252" s="0" t="s">
        <v>603</v>
      </c>
      <c r="C3252" s="0" t="s">
        <v>604</v>
      </c>
      <c r="D3252" s="14" t="n">
        <v>1500.02</v>
      </c>
    </row>
    <row r="3253" customFormat="false" ht="15" hidden="false" customHeight="false" outlineLevel="0" collapsed="false">
      <c r="A3253" s="4" t="n">
        <v>40847</v>
      </c>
      <c r="B3253" s="0" t="s">
        <v>605</v>
      </c>
      <c r="C3253" s="0" t="s">
        <v>606</v>
      </c>
      <c r="D3253" s="14" t="n">
        <v>11.55</v>
      </c>
    </row>
    <row r="3254" customFormat="false" ht="15" hidden="false" customHeight="false" outlineLevel="0" collapsed="false">
      <c r="A3254" s="4" t="n">
        <v>40847</v>
      </c>
      <c r="B3254" s="0" t="s">
        <v>607</v>
      </c>
      <c r="C3254" s="0" t="s">
        <v>608</v>
      </c>
      <c r="D3254" s="14" t="n">
        <v>5.74</v>
      </c>
    </row>
    <row r="3255" customFormat="false" ht="15" hidden="false" customHeight="false" outlineLevel="0" collapsed="false">
      <c r="A3255" s="4" t="n">
        <v>40847</v>
      </c>
      <c r="B3255" s="0" t="s">
        <v>609</v>
      </c>
      <c r="C3255" s="0" t="s">
        <v>610</v>
      </c>
      <c r="D3255" s="14" t="n">
        <v>15.52</v>
      </c>
    </row>
    <row r="3256" customFormat="false" ht="15" hidden="false" customHeight="false" outlineLevel="0" collapsed="false">
      <c r="A3256" s="4" t="n">
        <v>40847</v>
      </c>
      <c r="B3256" s="0" t="s">
        <v>611</v>
      </c>
      <c r="C3256" s="0" t="s">
        <v>612</v>
      </c>
      <c r="D3256" s="14" t="n">
        <v>182.64</v>
      </c>
    </row>
    <row r="3257" customFormat="false" ht="15" hidden="false" customHeight="false" outlineLevel="0" collapsed="false">
      <c r="A3257" s="4" t="n">
        <v>40847</v>
      </c>
      <c r="B3257" s="0" t="s">
        <v>613</v>
      </c>
      <c r="C3257" s="0" t="s">
        <v>614</v>
      </c>
      <c r="D3257" s="14" t="n">
        <v>6.6</v>
      </c>
    </row>
    <row r="3258" customFormat="false" ht="15" hidden="false" customHeight="false" outlineLevel="0" collapsed="false">
      <c r="A3258" s="4" t="n">
        <v>40847</v>
      </c>
      <c r="B3258" s="0" t="s">
        <v>615</v>
      </c>
      <c r="C3258" s="0" t="s">
        <v>616</v>
      </c>
      <c r="D3258" s="14" t="n">
        <v>567.93</v>
      </c>
    </row>
    <row r="3259" customFormat="false" ht="15" hidden="false" customHeight="false" outlineLevel="0" collapsed="false">
      <c r="A3259" s="4" t="n">
        <v>40847</v>
      </c>
      <c r="B3259" s="0" t="s">
        <v>617</v>
      </c>
      <c r="C3259" s="0" t="s">
        <v>618</v>
      </c>
      <c r="D3259" s="14" t="n">
        <v>368.45</v>
      </c>
    </row>
    <row r="3260" customFormat="false" ht="15" hidden="false" customHeight="false" outlineLevel="0" collapsed="false">
      <c r="A3260" s="4" t="n">
        <v>40847</v>
      </c>
      <c r="B3260" s="0" t="s">
        <v>619</v>
      </c>
      <c r="C3260" s="0" t="s">
        <v>620</v>
      </c>
      <c r="D3260" s="14" t="n">
        <v>848.68</v>
      </c>
    </row>
    <row r="3261" customFormat="false" ht="15" hidden="false" customHeight="false" outlineLevel="0" collapsed="false">
      <c r="A3261" s="4" t="n">
        <v>40847</v>
      </c>
      <c r="B3261" s="0" t="s">
        <v>621</v>
      </c>
      <c r="C3261" s="0" t="s">
        <v>622</v>
      </c>
      <c r="D3261" s="14" t="n">
        <v>107.85</v>
      </c>
    </row>
    <row r="3262" customFormat="false" ht="15" hidden="false" customHeight="false" outlineLevel="0" collapsed="false">
      <c r="A3262" s="4" t="n">
        <v>40847</v>
      </c>
      <c r="B3262" s="0" t="s">
        <v>623</v>
      </c>
      <c r="C3262" s="0" t="s">
        <v>624</v>
      </c>
      <c r="D3262" s="14" t="n">
        <v>77.26</v>
      </c>
    </row>
    <row r="3263" customFormat="false" ht="15" hidden="false" customHeight="false" outlineLevel="0" collapsed="false">
      <c r="A3263" s="4" t="n">
        <v>40847</v>
      </c>
      <c r="B3263" s="0" t="s">
        <v>625</v>
      </c>
      <c r="C3263" s="0" t="s">
        <v>626</v>
      </c>
      <c r="D3263" s="14" t="n">
        <v>578.52</v>
      </c>
    </row>
    <row r="3264" customFormat="false" ht="15" hidden="false" customHeight="false" outlineLevel="0" collapsed="false">
      <c r="A3264" s="4" t="n">
        <v>40847</v>
      </c>
      <c r="B3264" s="0" t="s">
        <v>627</v>
      </c>
      <c r="C3264" s="0" t="s">
        <v>628</v>
      </c>
      <c r="D3264" s="14" t="n">
        <v>300</v>
      </c>
    </row>
    <row r="3265" customFormat="false" ht="15" hidden="false" customHeight="false" outlineLevel="0" collapsed="false">
      <c r="A3265" s="4" t="n">
        <v>40847</v>
      </c>
      <c r="B3265" s="0" t="s">
        <v>629</v>
      </c>
      <c r="C3265" s="0" t="s">
        <v>630</v>
      </c>
      <c r="D3265" s="14" t="n">
        <v>1112.19</v>
      </c>
    </row>
    <row r="3266" customFormat="false" ht="15" hidden="false" customHeight="false" outlineLevel="0" collapsed="false">
      <c r="A3266" s="4" t="n">
        <v>40847</v>
      </c>
      <c r="B3266" s="0" t="s">
        <v>631</v>
      </c>
      <c r="C3266" s="0" t="s">
        <v>632</v>
      </c>
      <c r="D3266" s="14" t="n">
        <v>742.89</v>
      </c>
    </row>
    <row r="3267" customFormat="false" ht="15" hidden="false" customHeight="false" outlineLevel="0" collapsed="false">
      <c r="A3267" s="4" t="n">
        <v>40847</v>
      </c>
      <c r="B3267" s="0" t="s">
        <v>633</v>
      </c>
      <c r="C3267" s="0" t="s">
        <v>634</v>
      </c>
      <c r="D3267" s="14" t="n">
        <v>590.4</v>
      </c>
    </row>
    <row r="3268" customFormat="false" ht="15" hidden="false" customHeight="false" outlineLevel="0" collapsed="false">
      <c r="A3268" s="4" t="n">
        <v>40847</v>
      </c>
      <c r="B3268" s="0" t="s">
        <v>635</v>
      </c>
      <c r="C3268" s="0" t="s">
        <v>636</v>
      </c>
      <c r="D3268" s="14" t="n">
        <v>469.22</v>
      </c>
    </row>
    <row r="3269" customFormat="false" ht="15" hidden="false" customHeight="false" outlineLevel="0" collapsed="false">
      <c r="A3269" s="4" t="n">
        <v>40847</v>
      </c>
      <c r="B3269" s="0" t="s">
        <v>637</v>
      </c>
      <c r="C3269" s="0" t="s">
        <v>638</v>
      </c>
      <c r="D3269" s="14" t="n">
        <v>534.27</v>
      </c>
    </row>
    <row r="3270" customFormat="false" ht="15" hidden="false" customHeight="false" outlineLevel="0" collapsed="false">
      <c r="A3270" s="4" t="n">
        <v>40847</v>
      </c>
      <c r="B3270" s="0" t="s">
        <v>639</v>
      </c>
      <c r="C3270" s="0" t="s">
        <v>640</v>
      </c>
      <c r="D3270" s="14" t="n">
        <v>896.19</v>
      </c>
    </row>
    <row r="3271" customFormat="false" ht="15" hidden="false" customHeight="false" outlineLevel="0" collapsed="false">
      <c r="A3271" s="4" t="n">
        <v>40847</v>
      </c>
      <c r="B3271" s="0" t="s">
        <v>641</v>
      </c>
      <c r="C3271" s="0" t="s">
        <v>642</v>
      </c>
      <c r="D3271" s="14" t="n">
        <v>458.71</v>
      </c>
    </row>
    <row r="3272" customFormat="false" ht="15" hidden="false" customHeight="false" outlineLevel="0" collapsed="false">
      <c r="A3272" s="4" t="n">
        <v>40847</v>
      </c>
      <c r="B3272" s="0" t="s">
        <v>643</v>
      </c>
      <c r="C3272" s="0" t="s">
        <v>644</v>
      </c>
      <c r="D3272" s="14" t="n">
        <v>103.9</v>
      </c>
    </row>
    <row r="3273" customFormat="false" ht="15" hidden="false" customHeight="false" outlineLevel="0" collapsed="false">
      <c r="A3273" s="4" t="n">
        <v>40847</v>
      </c>
      <c r="B3273" s="0" t="s">
        <v>645</v>
      </c>
      <c r="C3273" s="0" t="s">
        <v>646</v>
      </c>
      <c r="D3273" s="14" t="n">
        <v>25.5</v>
      </c>
    </row>
    <row r="3274" customFormat="false" ht="15" hidden="false" customHeight="false" outlineLevel="0" collapsed="false">
      <c r="A3274" s="4" t="n">
        <v>40847</v>
      </c>
      <c r="B3274" s="0" t="s">
        <v>647</v>
      </c>
      <c r="C3274" s="0" t="s">
        <v>648</v>
      </c>
      <c r="D3274" s="14" t="n">
        <v>630.63</v>
      </c>
    </row>
    <row r="3275" customFormat="false" ht="15" hidden="false" customHeight="false" outlineLevel="0" collapsed="false">
      <c r="A3275" s="4" t="n">
        <v>40847</v>
      </c>
      <c r="B3275" s="0" t="s">
        <v>649</v>
      </c>
      <c r="C3275" s="0" t="s">
        <v>650</v>
      </c>
      <c r="D3275" s="14" t="n">
        <v>896.89</v>
      </c>
    </row>
    <row r="3276" customFormat="false" ht="15" hidden="false" customHeight="false" outlineLevel="0" collapsed="false">
      <c r="A3276" s="4" t="n">
        <v>40847</v>
      </c>
      <c r="B3276" s="0" t="s">
        <v>651</v>
      </c>
      <c r="C3276" s="0" t="s">
        <v>652</v>
      </c>
      <c r="D3276" s="14" t="n">
        <v>311.82</v>
      </c>
    </row>
    <row r="3277" customFormat="false" ht="15" hidden="false" customHeight="false" outlineLevel="0" collapsed="false">
      <c r="A3277" s="4" t="n">
        <v>40847</v>
      </c>
      <c r="B3277" s="0" t="s">
        <v>653</v>
      </c>
      <c r="C3277" s="0" t="s">
        <v>654</v>
      </c>
      <c r="D3277" s="14" t="n">
        <v>323.27</v>
      </c>
    </row>
    <row r="3278" customFormat="false" ht="15" hidden="false" customHeight="false" outlineLevel="0" collapsed="false">
      <c r="A3278" s="4" t="n">
        <v>40847</v>
      </c>
      <c r="B3278" s="0" t="s">
        <v>655</v>
      </c>
      <c r="C3278" s="0" t="s">
        <v>656</v>
      </c>
      <c r="D3278" s="14" t="n">
        <v>249.91</v>
      </c>
    </row>
    <row r="3279" customFormat="false" ht="15" hidden="false" customHeight="false" outlineLevel="0" collapsed="false">
      <c r="A3279" s="4" t="n">
        <v>40847</v>
      </c>
      <c r="B3279" s="0" t="s">
        <v>657</v>
      </c>
      <c r="C3279" s="0" t="s">
        <v>658</v>
      </c>
      <c r="D3279" s="14" t="n">
        <v>190.51</v>
      </c>
    </row>
    <row r="3280" customFormat="false" ht="15" hidden="false" customHeight="false" outlineLevel="0" collapsed="false">
      <c r="A3280" s="4" t="n">
        <v>40847</v>
      </c>
      <c r="B3280" s="0" t="s">
        <v>659</v>
      </c>
      <c r="C3280" s="0" t="s">
        <v>660</v>
      </c>
      <c r="D3280" s="14" t="n">
        <v>3070.62</v>
      </c>
    </row>
    <row r="3281" customFormat="false" ht="15" hidden="false" customHeight="false" outlineLevel="0" collapsed="false">
      <c r="A3281" s="4" t="n">
        <v>40847</v>
      </c>
      <c r="B3281" s="0" t="s">
        <v>661</v>
      </c>
      <c r="C3281" s="0" t="s">
        <v>662</v>
      </c>
      <c r="D3281" s="14" t="n">
        <v>2358.8</v>
      </c>
    </row>
    <row r="3282" customFormat="false" ht="15" hidden="false" customHeight="false" outlineLevel="0" collapsed="false">
      <c r="A3282" s="4" t="n">
        <v>40847</v>
      </c>
      <c r="B3282" s="0" t="s">
        <v>663</v>
      </c>
      <c r="C3282" s="0" t="s">
        <v>664</v>
      </c>
      <c r="D3282" s="14" t="n">
        <v>742.77</v>
      </c>
    </row>
    <row r="3283" customFormat="false" ht="15" hidden="false" customHeight="false" outlineLevel="0" collapsed="false">
      <c r="A3283" s="4" t="n">
        <v>40847</v>
      </c>
      <c r="B3283" s="0" t="s">
        <v>665</v>
      </c>
      <c r="C3283" s="0" t="s">
        <v>666</v>
      </c>
      <c r="D3283" s="14" t="n">
        <v>132.78</v>
      </c>
    </row>
    <row r="3284" customFormat="false" ht="15" hidden="false" customHeight="false" outlineLevel="0" collapsed="false">
      <c r="A3284" s="4" t="n">
        <v>40847</v>
      </c>
      <c r="B3284" s="0" t="s">
        <v>667</v>
      </c>
      <c r="C3284" s="0" t="s">
        <v>668</v>
      </c>
      <c r="D3284" s="14" t="n">
        <v>153.51</v>
      </c>
    </row>
    <row r="3285" customFormat="false" ht="15" hidden="false" customHeight="false" outlineLevel="0" collapsed="false">
      <c r="A3285" s="4" t="n">
        <v>40847</v>
      </c>
      <c r="B3285" s="0" t="s">
        <v>669</v>
      </c>
      <c r="C3285" s="0" t="s">
        <v>670</v>
      </c>
      <c r="D3285" s="14" t="n">
        <v>116.2</v>
      </c>
    </row>
    <row r="3286" customFormat="false" ht="15" hidden="false" customHeight="false" outlineLevel="0" collapsed="false">
      <c r="A3286" s="4" t="n">
        <v>40847</v>
      </c>
      <c r="B3286" s="0" t="s">
        <v>671</v>
      </c>
      <c r="C3286" s="0" t="s">
        <v>672</v>
      </c>
      <c r="D3286" s="14" t="n">
        <v>477.9</v>
      </c>
    </row>
    <row r="3287" customFormat="false" ht="15" hidden="false" customHeight="false" outlineLevel="0" collapsed="false">
      <c r="A3287" s="4" t="n">
        <v>40847</v>
      </c>
      <c r="B3287" s="0" t="s">
        <v>673</v>
      </c>
      <c r="C3287" s="0" t="s">
        <v>674</v>
      </c>
      <c r="D3287" s="14" t="n">
        <v>56.17</v>
      </c>
    </row>
    <row r="3288" customFormat="false" ht="15" hidden="false" customHeight="false" outlineLevel="0" collapsed="false">
      <c r="A3288" s="4" t="n">
        <v>40847</v>
      </c>
      <c r="B3288" s="0" t="s">
        <v>675</v>
      </c>
      <c r="C3288" s="0" t="s">
        <v>676</v>
      </c>
      <c r="D3288" s="14" t="n">
        <v>6.25</v>
      </c>
    </row>
    <row r="3289" customFormat="false" ht="15" hidden="false" customHeight="false" outlineLevel="0" collapsed="false">
      <c r="A3289" s="4" t="n">
        <v>40847</v>
      </c>
      <c r="B3289" s="0" t="s">
        <v>677</v>
      </c>
      <c r="C3289" s="0" t="s">
        <v>678</v>
      </c>
      <c r="D3289" s="14" t="n">
        <v>546.11</v>
      </c>
    </row>
    <row r="3290" customFormat="false" ht="15" hidden="false" customHeight="false" outlineLevel="0" collapsed="false">
      <c r="A3290" s="4" t="n">
        <v>40847</v>
      </c>
      <c r="B3290" s="0" t="s">
        <v>679</v>
      </c>
      <c r="C3290" s="0" t="s">
        <v>680</v>
      </c>
      <c r="D3290" s="14" t="n">
        <v>593.56</v>
      </c>
    </row>
    <row r="3291" customFormat="false" ht="15" hidden="false" customHeight="false" outlineLevel="0" collapsed="false">
      <c r="A3291" s="4" t="n">
        <v>40847</v>
      </c>
      <c r="B3291" s="0" t="s">
        <v>683</v>
      </c>
      <c r="C3291" s="0" t="s">
        <v>684</v>
      </c>
      <c r="D3291" s="14" t="n">
        <v>89.48</v>
      </c>
    </row>
    <row r="3292" customFormat="false" ht="15" hidden="false" customHeight="false" outlineLevel="0" collapsed="false">
      <c r="A3292" s="4" t="n">
        <v>40847</v>
      </c>
      <c r="B3292" s="0" t="s">
        <v>685</v>
      </c>
      <c r="C3292" s="0" t="s">
        <v>686</v>
      </c>
      <c r="D3292" s="14" t="n">
        <v>64.84</v>
      </c>
    </row>
    <row r="3293" customFormat="false" ht="15" hidden="false" customHeight="false" outlineLevel="0" collapsed="false">
      <c r="A3293" s="4" t="n">
        <v>40847</v>
      </c>
      <c r="B3293" s="0" t="s">
        <v>687</v>
      </c>
      <c r="C3293" s="0" t="s">
        <v>688</v>
      </c>
      <c r="D3293" s="14" t="n">
        <v>210</v>
      </c>
    </row>
    <row r="3294" customFormat="false" ht="15" hidden="false" customHeight="false" outlineLevel="0" collapsed="false">
      <c r="A3294" s="4" t="n">
        <v>40847</v>
      </c>
      <c r="B3294" s="0" t="s">
        <v>689</v>
      </c>
      <c r="C3294" s="0" t="s">
        <v>690</v>
      </c>
      <c r="D3294" s="14" t="n">
        <v>132.3</v>
      </c>
    </row>
    <row r="3295" customFormat="false" ht="15" hidden="false" customHeight="false" outlineLevel="0" collapsed="false">
      <c r="A3295" s="4" t="n">
        <v>40847</v>
      </c>
      <c r="B3295" s="0" t="s">
        <v>691</v>
      </c>
      <c r="C3295" s="0" t="s">
        <v>692</v>
      </c>
      <c r="D3295" s="14" t="n">
        <v>854.93</v>
      </c>
    </row>
    <row r="3296" customFormat="false" ht="15" hidden="false" customHeight="false" outlineLevel="0" collapsed="false">
      <c r="A3296" s="4" t="n">
        <v>40847</v>
      </c>
      <c r="B3296" s="0" t="s">
        <v>693</v>
      </c>
      <c r="C3296" s="0" t="s">
        <v>694</v>
      </c>
      <c r="D3296" s="14" t="n">
        <v>141.6</v>
      </c>
    </row>
    <row r="3297" customFormat="false" ht="15" hidden="false" customHeight="false" outlineLevel="0" collapsed="false">
      <c r="A3297" s="4" t="n">
        <v>40847</v>
      </c>
      <c r="B3297" s="0" t="s">
        <v>695</v>
      </c>
      <c r="C3297" s="0" t="s">
        <v>696</v>
      </c>
      <c r="D3297" s="14" t="n">
        <v>656.09</v>
      </c>
    </row>
    <row r="3298" customFormat="false" ht="15" hidden="false" customHeight="false" outlineLevel="0" collapsed="false">
      <c r="A3298" s="4" t="n">
        <v>40847</v>
      </c>
      <c r="B3298" s="0" t="s">
        <v>697</v>
      </c>
      <c r="C3298" s="0" t="s">
        <v>698</v>
      </c>
      <c r="D3298" s="14" t="n">
        <v>358.16</v>
      </c>
    </row>
    <row r="3299" customFormat="false" ht="15" hidden="false" customHeight="false" outlineLevel="0" collapsed="false">
      <c r="A3299" s="4" t="n">
        <v>40847</v>
      </c>
      <c r="B3299" s="0" t="s">
        <v>699</v>
      </c>
      <c r="C3299" s="0" t="s">
        <v>700</v>
      </c>
      <c r="D3299" s="14" t="n">
        <v>297.73</v>
      </c>
    </row>
    <row r="3300" customFormat="false" ht="15" hidden="false" customHeight="false" outlineLevel="0" collapsed="false">
      <c r="A3300" s="4" t="n">
        <v>40847</v>
      </c>
      <c r="B3300" s="0" t="s">
        <v>701</v>
      </c>
      <c r="C3300" s="0" t="s">
        <v>702</v>
      </c>
      <c r="D3300" s="14" t="n">
        <v>132</v>
      </c>
    </row>
    <row r="3301" customFormat="false" ht="15" hidden="false" customHeight="false" outlineLevel="0" collapsed="false">
      <c r="A3301" s="4" t="n">
        <v>40847</v>
      </c>
      <c r="B3301" s="0" t="s">
        <v>703</v>
      </c>
      <c r="C3301" s="0" t="s">
        <v>704</v>
      </c>
      <c r="D3301" s="14" t="n">
        <v>857.34</v>
      </c>
    </row>
    <row r="3302" customFormat="false" ht="15" hidden="false" customHeight="false" outlineLevel="0" collapsed="false">
      <c r="A3302" s="4" t="n">
        <v>40847</v>
      </c>
      <c r="B3302" s="0" t="s">
        <v>705</v>
      </c>
      <c r="C3302" s="0" t="s">
        <v>706</v>
      </c>
      <c r="D3302" s="14" t="n">
        <v>270.55</v>
      </c>
    </row>
    <row r="3303" customFormat="false" ht="15" hidden="false" customHeight="false" outlineLevel="0" collapsed="false">
      <c r="A3303" s="4" t="n">
        <v>40847</v>
      </c>
      <c r="B3303" s="0" t="s">
        <v>707</v>
      </c>
      <c r="C3303" s="0" t="s">
        <v>708</v>
      </c>
      <c r="D3303" s="14" t="n">
        <v>272.09</v>
      </c>
    </row>
    <row r="3304" customFormat="false" ht="15" hidden="false" customHeight="false" outlineLevel="0" collapsed="false">
      <c r="A3304" s="4" t="n">
        <v>40847</v>
      </c>
      <c r="B3304" s="0" t="s">
        <v>711</v>
      </c>
      <c r="C3304" s="0" t="s">
        <v>712</v>
      </c>
      <c r="D3304" s="14" t="n">
        <v>282.5</v>
      </c>
    </row>
    <row r="3305" customFormat="false" ht="15" hidden="false" customHeight="false" outlineLevel="0" collapsed="false">
      <c r="A3305" s="4" t="n">
        <v>40847</v>
      </c>
      <c r="B3305" s="0" t="s">
        <v>713</v>
      </c>
      <c r="C3305" s="0" t="s">
        <v>714</v>
      </c>
      <c r="D3305" s="14" t="n">
        <v>103.71</v>
      </c>
    </row>
    <row r="3306" customFormat="false" ht="15" hidden="false" customHeight="false" outlineLevel="0" collapsed="false">
      <c r="A3306" s="4" t="n">
        <v>40847</v>
      </c>
      <c r="B3306" s="0" t="s">
        <v>715</v>
      </c>
      <c r="C3306" s="0" t="s">
        <v>716</v>
      </c>
      <c r="D3306" s="14" t="n">
        <v>63.4</v>
      </c>
    </row>
    <row r="3307" customFormat="false" ht="15" hidden="false" customHeight="false" outlineLevel="0" collapsed="false">
      <c r="A3307" s="4" t="n">
        <v>40847</v>
      </c>
      <c r="B3307" s="0" t="s">
        <v>717</v>
      </c>
      <c r="C3307" s="0" t="s">
        <v>718</v>
      </c>
      <c r="D3307" s="14" t="n">
        <v>7.5</v>
      </c>
    </row>
    <row r="3308" customFormat="false" ht="15" hidden="false" customHeight="false" outlineLevel="0" collapsed="false">
      <c r="A3308" s="4" t="n">
        <v>40847</v>
      </c>
      <c r="B3308" s="0" t="s">
        <v>719</v>
      </c>
      <c r="C3308" s="0" t="s">
        <v>720</v>
      </c>
      <c r="D3308" s="14" t="n">
        <v>345.37</v>
      </c>
    </row>
    <row r="3309" customFormat="false" ht="15" hidden="false" customHeight="false" outlineLevel="0" collapsed="false">
      <c r="A3309" s="4" t="n">
        <v>40847</v>
      </c>
      <c r="B3309" s="0" t="s">
        <v>721</v>
      </c>
      <c r="C3309" s="0" t="s">
        <v>722</v>
      </c>
      <c r="D3309" s="14" t="n">
        <v>18.71</v>
      </c>
    </row>
    <row r="3310" customFormat="false" ht="15" hidden="false" customHeight="false" outlineLevel="0" collapsed="false">
      <c r="A3310" s="4" t="n">
        <v>40847</v>
      </c>
      <c r="B3310" s="0" t="s">
        <v>723</v>
      </c>
      <c r="C3310" s="0" t="s">
        <v>724</v>
      </c>
      <c r="D3310" s="14" t="n">
        <v>756.28</v>
      </c>
    </row>
    <row r="3311" customFormat="false" ht="15" hidden="false" customHeight="false" outlineLevel="0" collapsed="false">
      <c r="A3311" s="4" t="n">
        <v>40847</v>
      </c>
      <c r="B3311" s="0" t="s">
        <v>725</v>
      </c>
      <c r="C3311" s="0" t="s">
        <v>726</v>
      </c>
      <c r="D3311" s="14" t="n">
        <v>202.77</v>
      </c>
    </row>
    <row r="3312" customFormat="false" ht="15" hidden="false" customHeight="false" outlineLevel="0" collapsed="false">
      <c r="A3312" s="4" t="n">
        <v>40847</v>
      </c>
      <c r="B3312" s="0" t="s">
        <v>727</v>
      </c>
      <c r="C3312" s="0" t="s">
        <v>728</v>
      </c>
      <c r="D3312" s="14" t="n">
        <v>206.44</v>
      </c>
    </row>
    <row r="3313" customFormat="false" ht="15" hidden="false" customHeight="false" outlineLevel="0" collapsed="false">
      <c r="A3313" s="4" t="n">
        <v>40847</v>
      </c>
      <c r="B3313" s="0" t="s">
        <v>729</v>
      </c>
      <c r="C3313" s="0" t="s">
        <v>730</v>
      </c>
      <c r="D3313" s="14" t="n">
        <v>334.12</v>
      </c>
    </row>
    <row r="3314" customFormat="false" ht="15" hidden="false" customHeight="false" outlineLevel="0" collapsed="false">
      <c r="A3314" s="4" t="n">
        <v>40847</v>
      </c>
      <c r="B3314" s="0" t="s">
        <v>731</v>
      </c>
      <c r="C3314" s="0" t="s">
        <v>732</v>
      </c>
      <c r="D3314" s="14" t="n">
        <v>638.15</v>
      </c>
    </row>
    <row r="3315" customFormat="false" ht="15" hidden="false" customHeight="false" outlineLevel="0" collapsed="false">
      <c r="A3315" s="4" t="n">
        <v>40847</v>
      </c>
      <c r="B3315" s="0" t="s">
        <v>733</v>
      </c>
      <c r="C3315" s="0" t="s">
        <v>734</v>
      </c>
      <c r="D3315" s="14" t="n">
        <v>924.18</v>
      </c>
    </row>
    <row r="3316" customFormat="false" ht="15" hidden="false" customHeight="false" outlineLevel="0" collapsed="false">
      <c r="A3316" s="4" t="n">
        <v>40847</v>
      </c>
      <c r="B3316" s="0" t="s">
        <v>735</v>
      </c>
      <c r="C3316" s="0" t="s">
        <v>736</v>
      </c>
      <c r="D3316" s="14" t="n">
        <v>24.75</v>
      </c>
    </row>
    <row r="3317" customFormat="false" ht="15" hidden="false" customHeight="false" outlineLevel="0" collapsed="false">
      <c r="A3317" s="4" t="n">
        <v>40847</v>
      </c>
      <c r="B3317" s="0" t="s">
        <v>737</v>
      </c>
      <c r="C3317" s="0" t="s">
        <v>738</v>
      </c>
      <c r="D3317" s="14" t="n">
        <v>12.46</v>
      </c>
    </row>
    <row r="3318" customFormat="false" ht="15" hidden="false" customHeight="false" outlineLevel="0" collapsed="false">
      <c r="A3318" s="4" t="n">
        <v>40847</v>
      </c>
      <c r="B3318" s="0" t="s">
        <v>739</v>
      </c>
      <c r="C3318" s="0" t="s">
        <v>740</v>
      </c>
      <c r="D3318" s="14" t="n">
        <v>900.2</v>
      </c>
    </row>
    <row r="3319" customFormat="false" ht="15" hidden="false" customHeight="false" outlineLevel="0" collapsed="false">
      <c r="A3319" s="4" t="n">
        <v>40847</v>
      </c>
      <c r="B3319" s="0" t="s">
        <v>741</v>
      </c>
      <c r="C3319" s="0" t="s">
        <v>742</v>
      </c>
      <c r="D3319" s="14" t="n">
        <v>528.79</v>
      </c>
    </row>
    <row r="3320" customFormat="false" ht="15" hidden="false" customHeight="false" outlineLevel="0" collapsed="false">
      <c r="A3320" s="4" t="n">
        <v>40847</v>
      </c>
      <c r="B3320" s="0" t="s">
        <v>743</v>
      </c>
      <c r="C3320" s="0" t="s">
        <v>744</v>
      </c>
      <c r="D3320" s="14" t="n">
        <v>350.76</v>
      </c>
    </row>
    <row r="3321" customFormat="false" ht="15" hidden="false" customHeight="false" outlineLevel="0" collapsed="false">
      <c r="A3321" s="4" t="n">
        <v>40847</v>
      </c>
      <c r="B3321" s="0" t="s">
        <v>745</v>
      </c>
      <c r="C3321" s="0" t="s">
        <v>746</v>
      </c>
      <c r="D3321" s="14" t="n">
        <v>35.54</v>
      </c>
    </row>
    <row r="3322" customFormat="false" ht="15" hidden="false" customHeight="false" outlineLevel="0" collapsed="false">
      <c r="A3322" s="4" t="n">
        <v>40847</v>
      </c>
      <c r="B3322" s="0" t="s">
        <v>747</v>
      </c>
      <c r="C3322" s="0" t="s">
        <v>748</v>
      </c>
      <c r="D3322" s="14" t="n">
        <v>66.25</v>
      </c>
    </row>
    <row r="3323" customFormat="false" ht="15" hidden="false" customHeight="false" outlineLevel="0" collapsed="false">
      <c r="A3323" s="4" t="n">
        <v>40847</v>
      </c>
      <c r="B3323" s="0" t="s">
        <v>751</v>
      </c>
      <c r="C3323" s="0" t="s">
        <v>752</v>
      </c>
      <c r="D3323" s="14" t="n">
        <v>1044.38</v>
      </c>
    </row>
    <row r="3324" customFormat="false" ht="15" hidden="false" customHeight="false" outlineLevel="0" collapsed="false">
      <c r="A3324" s="4" t="n">
        <v>40847</v>
      </c>
      <c r="B3324" s="0" t="s">
        <v>753</v>
      </c>
      <c r="C3324" s="0" t="s">
        <v>754</v>
      </c>
      <c r="D3324" s="14" t="n">
        <v>513.37</v>
      </c>
    </row>
    <row r="3325" customFormat="false" ht="15" hidden="false" customHeight="false" outlineLevel="0" collapsed="false">
      <c r="A3325" s="4" t="n">
        <v>40847</v>
      </c>
      <c r="B3325" s="0" t="s">
        <v>755</v>
      </c>
      <c r="C3325" s="0" t="s">
        <v>756</v>
      </c>
      <c r="D3325" s="14" t="n">
        <v>697.95</v>
      </c>
    </row>
    <row r="3326" customFormat="false" ht="15" hidden="false" customHeight="false" outlineLevel="0" collapsed="false">
      <c r="A3326" s="4" t="n">
        <v>40847</v>
      </c>
      <c r="B3326" s="0" t="s">
        <v>757</v>
      </c>
      <c r="C3326" s="0" t="s">
        <v>758</v>
      </c>
      <c r="D3326" s="14" t="n">
        <v>24.75</v>
      </c>
    </row>
    <row r="3327" customFormat="false" ht="15" hidden="false" customHeight="false" outlineLevel="0" collapsed="false">
      <c r="A3327" s="4" t="n">
        <v>40847</v>
      </c>
      <c r="B3327" s="0" t="s">
        <v>761</v>
      </c>
      <c r="C3327" s="0" t="s">
        <v>762</v>
      </c>
      <c r="D3327" s="14" t="n">
        <v>150</v>
      </c>
    </row>
    <row r="3328" customFormat="false" ht="15" hidden="false" customHeight="false" outlineLevel="0" collapsed="false">
      <c r="A3328" s="4" t="n">
        <v>40847</v>
      </c>
      <c r="B3328" s="0" t="s">
        <v>763</v>
      </c>
      <c r="C3328" s="0" t="s">
        <v>764</v>
      </c>
      <c r="D3328" s="14" t="n">
        <v>74.96</v>
      </c>
    </row>
    <row r="3329" customFormat="false" ht="15" hidden="false" customHeight="false" outlineLevel="0" collapsed="false">
      <c r="A3329" s="4" t="n">
        <v>40847</v>
      </c>
      <c r="B3329" s="0" t="s">
        <v>765</v>
      </c>
      <c r="C3329" s="0" t="s">
        <v>766</v>
      </c>
      <c r="D3329" s="14" t="n">
        <v>50</v>
      </c>
    </row>
    <row r="3330" customFormat="false" ht="15" hidden="false" customHeight="false" outlineLevel="0" collapsed="false">
      <c r="A3330" s="4" t="n">
        <v>40847</v>
      </c>
      <c r="B3330" s="0" t="s">
        <v>767</v>
      </c>
      <c r="C3330" s="0" t="s">
        <v>768</v>
      </c>
      <c r="D3330" s="14" t="n">
        <v>50</v>
      </c>
    </row>
    <row r="3331" customFormat="false" ht="15" hidden="false" customHeight="false" outlineLevel="0" collapsed="false">
      <c r="A3331" s="4" t="n">
        <v>40847</v>
      </c>
      <c r="B3331" s="0" t="s">
        <v>769</v>
      </c>
      <c r="C3331" s="0" t="s">
        <v>770</v>
      </c>
      <c r="D3331" s="14" t="n">
        <v>50</v>
      </c>
    </row>
    <row r="3332" customFormat="false" ht="15" hidden="false" customHeight="false" outlineLevel="0" collapsed="false">
      <c r="A3332" s="4" t="n">
        <v>40847</v>
      </c>
      <c r="B3332" s="0" t="s">
        <v>771</v>
      </c>
      <c r="C3332" s="0" t="s">
        <v>772</v>
      </c>
      <c r="D3332" s="14" t="n">
        <v>62.5</v>
      </c>
    </row>
    <row r="3333" customFormat="false" ht="15" hidden="false" customHeight="false" outlineLevel="0" collapsed="false">
      <c r="A3333" s="4" t="n">
        <v>40847</v>
      </c>
      <c r="B3333" s="0" t="s">
        <v>773</v>
      </c>
      <c r="C3333" s="0" t="s">
        <v>774</v>
      </c>
      <c r="D3333" s="14" t="n">
        <v>525.59</v>
      </c>
    </row>
    <row r="3334" customFormat="false" ht="15" hidden="false" customHeight="false" outlineLevel="0" collapsed="false">
      <c r="A3334" s="4" t="n">
        <v>40847</v>
      </c>
      <c r="B3334" s="0" t="s">
        <v>775</v>
      </c>
      <c r="C3334" s="0" t="s">
        <v>776</v>
      </c>
      <c r="D3334" s="14" t="n">
        <v>322.02</v>
      </c>
    </row>
    <row r="3335" customFormat="false" ht="15" hidden="false" customHeight="false" outlineLevel="0" collapsed="false">
      <c r="A3335" s="4" t="n">
        <v>40847</v>
      </c>
      <c r="B3335" s="0" t="s">
        <v>777</v>
      </c>
      <c r="C3335" s="0" t="s">
        <v>778</v>
      </c>
      <c r="D3335" s="14" t="n">
        <v>529.62</v>
      </c>
    </row>
    <row r="3336" customFormat="false" ht="15" hidden="false" customHeight="false" outlineLevel="0" collapsed="false">
      <c r="A3336" s="4" t="n">
        <v>40847</v>
      </c>
      <c r="B3336" s="0" t="s">
        <v>779</v>
      </c>
      <c r="C3336" s="0" t="s">
        <v>780</v>
      </c>
      <c r="D3336" s="14" t="n">
        <v>826.37</v>
      </c>
    </row>
    <row r="3337" customFormat="false" ht="15" hidden="false" customHeight="false" outlineLevel="0" collapsed="false">
      <c r="A3337" s="4" t="n">
        <v>40847</v>
      </c>
      <c r="B3337" s="0" t="s">
        <v>781</v>
      </c>
      <c r="C3337" s="0" t="s">
        <v>782</v>
      </c>
      <c r="D3337" s="14" t="n">
        <v>765.41</v>
      </c>
    </row>
    <row r="3338" customFormat="false" ht="15" hidden="false" customHeight="false" outlineLevel="0" collapsed="false">
      <c r="A3338" s="4" t="n">
        <v>40847</v>
      </c>
      <c r="B3338" s="0" t="s">
        <v>783</v>
      </c>
      <c r="C3338" s="0" t="s">
        <v>784</v>
      </c>
      <c r="D3338" s="14" t="n">
        <v>673.48</v>
      </c>
    </row>
    <row r="3339" customFormat="false" ht="15" hidden="false" customHeight="false" outlineLevel="0" collapsed="false">
      <c r="A3339" s="4" t="n">
        <v>40847</v>
      </c>
      <c r="B3339" s="0" t="s">
        <v>785</v>
      </c>
      <c r="C3339" s="0" t="s">
        <v>786</v>
      </c>
      <c r="D3339" s="14" t="n">
        <v>49.5</v>
      </c>
    </row>
    <row r="3340" customFormat="false" ht="15" hidden="false" customHeight="false" outlineLevel="0" collapsed="false">
      <c r="A3340" s="4" t="n">
        <v>40847</v>
      </c>
      <c r="B3340" s="0" t="s">
        <v>787</v>
      </c>
      <c r="C3340" s="0" t="s">
        <v>788</v>
      </c>
      <c r="D3340" s="14" t="n">
        <v>746.58</v>
      </c>
    </row>
    <row r="3341" customFormat="false" ht="15" hidden="false" customHeight="false" outlineLevel="0" collapsed="false">
      <c r="A3341" s="4" t="n">
        <v>40847</v>
      </c>
      <c r="B3341" s="0" t="s">
        <v>789</v>
      </c>
      <c r="C3341" s="0" t="s">
        <v>790</v>
      </c>
      <c r="D3341" s="14" t="n">
        <v>635.22</v>
      </c>
    </row>
    <row r="3342" customFormat="false" ht="15" hidden="false" customHeight="false" outlineLevel="0" collapsed="false">
      <c r="A3342" s="4" t="n">
        <v>40847</v>
      </c>
      <c r="B3342" s="0" t="s">
        <v>791</v>
      </c>
      <c r="C3342" s="0" t="s">
        <v>792</v>
      </c>
      <c r="D3342" s="14" t="n">
        <v>131.29</v>
      </c>
    </row>
    <row r="3343" customFormat="false" ht="15" hidden="false" customHeight="false" outlineLevel="0" collapsed="false">
      <c r="A3343" s="4" t="n">
        <v>40847</v>
      </c>
      <c r="B3343" s="0" t="s">
        <v>795</v>
      </c>
      <c r="C3343" s="0" t="s">
        <v>796</v>
      </c>
      <c r="D3343" s="14" t="n">
        <v>160.13</v>
      </c>
    </row>
    <row r="3344" customFormat="false" ht="15" hidden="false" customHeight="false" outlineLevel="0" collapsed="false">
      <c r="A3344" s="4" t="n">
        <v>40847</v>
      </c>
      <c r="B3344" s="0" t="s">
        <v>797</v>
      </c>
      <c r="C3344" s="0" t="s">
        <v>798</v>
      </c>
      <c r="D3344" s="14" t="n">
        <v>328.68</v>
      </c>
    </row>
    <row r="3345" customFormat="false" ht="15" hidden="false" customHeight="false" outlineLevel="0" collapsed="false">
      <c r="A3345" s="4" t="n">
        <v>40847</v>
      </c>
      <c r="B3345" s="0" t="s">
        <v>799</v>
      </c>
      <c r="C3345" s="0" t="s">
        <v>800</v>
      </c>
      <c r="D3345" s="14" t="n">
        <v>145.05</v>
      </c>
    </row>
    <row r="3346" customFormat="false" ht="15" hidden="false" customHeight="false" outlineLevel="0" collapsed="false">
      <c r="A3346" s="4" t="n">
        <v>40847</v>
      </c>
      <c r="B3346" s="0" t="s">
        <v>801</v>
      </c>
      <c r="C3346" s="0" t="s">
        <v>802</v>
      </c>
      <c r="D3346" s="14" t="n">
        <v>270.15</v>
      </c>
    </row>
    <row r="3347" customFormat="false" ht="15" hidden="false" customHeight="false" outlineLevel="0" collapsed="false">
      <c r="A3347" s="4" t="n">
        <v>40847</v>
      </c>
      <c r="B3347" s="0" t="s">
        <v>803</v>
      </c>
      <c r="C3347" s="0" t="s">
        <v>804</v>
      </c>
      <c r="D3347" s="14" t="n">
        <v>93.55</v>
      </c>
    </row>
    <row r="3348" customFormat="false" ht="15" hidden="false" customHeight="false" outlineLevel="0" collapsed="false">
      <c r="A3348" s="4" t="n">
        <v>40847</v>
      </c>
      <c r="B3348" s="0" t="s">
        <v>805</v>
      </c>
      <c r="C3348" s="0" t="s">
        <v>806</v>
      </c>
      <c r="D3348" s="14" t="n">
        <v>264.64</v>
      </c>
    </row>
    <row r="3349" customFormat="false" ht="15" hidden="false" customHeight="false" outlineLevel="0" collapsed="false">
      <c r="A3349" s="4" t="n">
        <v>40847</v>
      </c>
      <c r="B3349" s="0" t="s">
        <v>807</v>
      </c>
      <c r="C3349" s="0" t="s">
        <v>808</v>
      </c>
      <c r="D3349" s="14" t="n">
        <v>221.97</v>
      </c>
    </row>
    <row r="3350" customFormat="false" ht="15" hidden="false" customHeight="false" outlineLevel="0" collapsed="false">
      <c r="A3350" s="4" t="n">
        <v>40847</v>
      </c>
      <c r="B3350" s="0" t="s">
        <v>809</v>
      </c>
      <c r="C3350" s="0" t="s">
        <v>810</v>
      </c>
      <c r="D3350" s="14" t="n">
        <v>211.05</v>
      </c>
    </row>
    <row r="3351" customFormat="false" ht="15" hidden="false" customHeight="false" outlineLevel="0" collapsed="false">
      <c r="A3351" s="4" t="n">
        <v>40847</v>
      </c>
      <c r="B3351" s="0" t="s">
        <v>811</v>
      </c>
      <c r="C3351" s="0" t="s">
        <v>812</v>
      </c>
      <c r="D3351" s="14" t="n">
        <v>25.35</v>
      </c>
    </row>
    <row r="3352" customFormat="false" ht="15" hidden="false" customHeight="false" outlineLevel="0" collapsed="false">
      <c r="A3352" s="4" t="n">
        <v>40847</v>
      </c>
      <c r="B3352" s="0" t="s">
        <v>813</v>
      </c>
      <c r="C3352" s="0" t="s">
        <v>814</v>
      </c>
      <c r="D3352" s="14" t="n">
        <v>400.88</v>
      </c>
    </row>
    <row r="3353" customFormat="false" ht="15" hidden="false" customHeight="false" outlineLevel="0" collapsed="false">
      <c r="A3353" s="4" t="n">
        <v>40847</v>
      </c>
      <c r="B3353" s="0" t="s">
        <v>815</v>
      </c>
      <c r="C3353" s="0" t="s">
        <v>816</v>
      </c>
      <c r="D3353" s="14" t="n">
        <v>1118</v>
      </c>
    </row>
    <row r="3354" customFormat="false" ht="15" hidden="false" customHeight="false" outlineLevel="0" collapsed="false">
      <c r="A3354" s="4" t="n">
        <v>40847</v>
      </c>
      <c r="B3354" s="0" t="s">
        <v>817</v>
      </c>
      <c r="C3354" s="0" t="s">
        <v>818</v>
      </c>
      <c r="D3354" s="14" t="n">
        <v>52.22</v>
      </c>
    </row>
    <row r="3355" customFormat="false" ht="15" hidden="false" customHeight="false" outlineLevel="0" collapsed="false">
      <c r="A3355" s="4" t="n">
        <v>40847</v>
      </c>
      <c r="B3355" s="0" t="s">
        <v>819</v>
      </c>
      <c r="C3355" s="0" t="s">
        <v>820</v>
      </c>
      <c r="D3355" s="14" t="n">
        <v>1051.4</v>
      </c>
    </row>
    <row r="3356" customFormat="false" ht="15" hidden="false" customHeight="false" outlineLevel="0" collapsed="false">
      <c r="A3356" s="4" t="n">
        <v>40847</v>
      </c>
      <c r="B3356" s="0" t="s">
        <v>821</v>
      </c>
      <c r="C3356" s="0" t="s">
        <v>822</v>
      </c>
      <c r="D3356" s="14" t="n">
        <v>461.45</v>
      </c>
    </row>
    <row r="3357" customFormat="false" ht="15" hidden="false" customHeight="false" outlineLevel="0" collapsed="false">
      <c r="A3357" s="4" t="n">
        <v>40847</v>
      </c>
      <c r="B3357" s="0" t="s">
        <v>823</v>
      </c>
      <c r="C3357" s="0" t="s">
        <v>824</v>
      </c>
      <c r="D3357" s="14" t="n">
        <v>955.91</v>
      </c>
    </row>
    <row r="3358" customFormat="false" ht="15" hidden="false" customHeight="false" outlineLevel="0" collapsed="false">
      <c r="A3358" s="4" t="n">
        <v>40847</v>
      </c>
      <c r="B3358" s="0" t="s">
        <v>825</v>
      </c>
      <c r="C3358" s="0" t="s">
        <v>826</v>
      </c>
      <c r="D3358" s="14" t="n">
        <v>375.25</v>
      </c>
    </row>
    <row r="3359" customFormat="false" ht="15" hidden="false" customHeight="false" outlineLevel="0" collapsed="false">
      <c r="A3359" s="4" t="n">
        <v>40847</v>
      </c>
      <c r="B3359" s="0" t="s">
        <v>827</v>
      </c>
      <c r="C3359" s="0" t="s">
        <v>828</v>
      </c>
      <c r="D3359" s="14" t="n">
        <v>680.44</v>
      </c>
    </row>
    <row r="3360" customFormat="false" ht="15" hidden="false" customHeight="false" outlineLevel="0" collapsed="false">
      <c r="A3360" s="4" t="n">
        <v>40847</v>
      </c>
      <c r="B3360" s="0" t="s">
        <v>829</v>
      </c>
      <c r="C3360" s="0" t="s">
        <v>830</v>
      </c>
      <c r="D3360" s="14" t="n">
        <v>480.53</v>
      </c>
    </row>
    <row r="3361" customFormat="false" ht="15" hidden="false" customHeight="false" outlineLevel="0" collapsed="false">
      <c r="A3361" s="4" t="n">
        <v>40847</v>
      </c>
      <c r="B3361" s="0" t="s">
        <v>833</v>
      </c>
      <c r="C3361" s="0" t="s">
        <v>834</v>
      </c>
      <c r="D3361" s="14" t="n">
        <v>1100.12</v>
      </c>
    </row>
    <row r="3362" customFormat="false" ht="15" hidden="false" customHeight="false" outlineLevel="0" collapsed="false">
      <c r="A3362" s="4" t="n">
        <v>40847</v>
      </c>
      <c r="B3362" s="0" t="s">
        <v>835</v>
      </c>
      <c r="C3362" s="0" t="s">
        <v>836</v>
      </c>
      <c r="D3362" s="14" t="n">
        <v>978</v>
      </c>
    </row>
    <row r="3363" customFormat="false" ht="15" hidden="false" customHeight="false" outlineLevel="0" collapsed="false">
      <c r="A3363" s="4" t="n">
        <v>40847</v>
      </c>
      <c r="B3363" s="0" t="s">
        <v>837</v>
      </c>
      <c r="C3363" s="0" t="s">
        <v>838</v>
      </c>
      <c r="D3363" s="14" t="n">
        <v>465.08</v>
      </c>
    </row>
    <row r="3364" customFormat="false" ht="15" hidden="false" customHeight="false" outlineLevel="0" collapsed="false">
      <c r="A3364" s="4" t="n">
        <v>40847</v>
      </c>
      <c r="B3364" s="0" t="s">
        <v>839</v>
      </c>
      <c r="C3364" s="0" t="s">
        <v>840</v>
      </c>
      <c r="D3364" s="14" t="n">
        <v>287.22</v>
      </c>
    </row>
    <row r="3365" customFormat="false" ht="15" hidden="false" customHeight="false" outlineLevel="0" collapsed="false">
      <c r="A3365" s="4" t="n">
        <v>40847</v>
      </c>
      <c r="B3365" s="0" t="s">
        <v>841</v>
      </c>
      <c r="C3365" s="0" t="s">
        <v>842</v>
      </c>
      <c r="D3365" s="14" t="n">
        <v>178.14</v>
      </c>
    </row>
    <row r="3366" customFormat="false" ht="15" hidden="false" customHeight="false" outlineLevel="0" collapsed="false">
      <c r="A3366" s="4" t="n">
        <v>40847</v>
      </c>
      <c r="B3366" s="0" t="s">
        <v>843</v>
      </c>
      <c r="C3366" s="0" t="s">
        <v>844</v>
      </c>
      <c r="D3366" s="14" t="n">
        <v>884.49</v>
      </c>
    </row>
    <row r="3367" customFormat="false" ht="15" hidden="false" customHeight="false" outlineLevel="0" collapsed="false">
      <c r="A3367" s="4" t="n">
        <v>40847</v>
      </c>
      <c r="B3367" s="0" t="s">
        <v>845</v>
      </c>
      <c r="C3367" s="0" t="s">
        <v>846</v>
      </c>
      <c r="D3367" s="14" t="n">
        <v>126.67</v>
      </c>
    </row>
    <row r="3368" customFormat="false" ht="15" hidden="false" customHeight="false" outlineLevel="0" collapsed="false">
      <c r="A3368" s="4" t="n">
        <v>40847</v>
      </c>
      <c r="B3368" s="0" t="s">
        <v>847</v>
      </c>
      <c r="C3368" s="0" t="s">
        <v>848</v>
      </c>
      <c r="D3368" s="14" t="n">
        <v>1608.96</v>
      </c>
    </row>
    <row r="3369" customFormat="false" ht="15" hidden="false" customHeight="false" outlineLevel="0" collapsed="false">
      <c r="A3369" s="4" t="n">
        <v>40847</v>
      </c>
      <c r="B3369" s="0" t="s">
        <v>849</v>
      </c>
      <c r="C3369" s="0" t="s">
        <v>850</v>
      </c>
      <c r="D3369" s="14" t="n">
        <v>112.8</v>
      </c>
    </row>
    <row r="3370" customFormat="false" ht="15" hidden="false" customHeight="false" outlineLevel="0" collapsed="false">
      <c r="A3370" s="4" t="n">
        <v>40847</v>
      </c>
      <c r="B3370" s="0" t="s">
        <v>851</v>
      </c>
      <c r="C3370" s="0" t="s">
        <v>852</v>
      </c>
      <c r="D3370" s="14" t="n">
        <v>1018.1</v>
      </c>
    </row>
    <row r="3371" customFormat="false" ht="15" hidden="false" customHeight="false" outlineLevel="0" collapsed="false">
      <c r="A3371" s="4" t="n">
        <v>40847</v>
      </c>
      <c r="B3371" s="0" t="s">
        <v>853</v>
      </c>
      <c r="C3371" s="0" t="s">
        <v>854</v>
      </c>
      <c r="D3371" s="14" t="n">
        <v>440.54</v>
      </c>
    </row>
    <row r="3372" customFormat="false" ht="15" hidden="false" customHeight="false" outlineLevel="0" collapsed="false">
      <c r="A3372" s="4" t="n">
        <v>40847</v>
      </c>
      <c r="B3372" s="0" t="s">
        <v>855</v>
      </c>
      <c r="C3372" s="0" t="s">
        <v>856</v>
      </c>
      <c r="D3372" s="14" t="n">
        <v>113.85</v>
      </c>
    </row>
    <row r="3373" customFormat="false" ht="15" hidden="false" customHeight="false" outlineLevel="0" collapsed="false">
      <c r="A3373" s="4" t="n">
        <v>40847</v>
      </c>
      <c r="B3373" s="0" t="s">
        <v>857</v>
      </c>
      <c r="C3373" s="0" t="s">
        <v>858</v>
      </c>
      <c r="D3373" s="14" t="n">
        <v>133.04</v>
      </c>
    </row>
    <row r="3374" customFormat="false" ht="15" hidden="false" customHeight="false" outlineLevel="0" collapsed="false">
      <c r="A3374" s="4" t="n">
        <v>40847</v>
      </c>
      <c r="B3374" s="0" t="s">
        <v>859</v>
      </c>
      <c r="C3374" s="0" t="s">
        <v>860</v>
      </c>
      <c r="D3374" s="14" t="n">
        <v>190.88</v>
      </c>
    </row>
    <row r="3375" customFormat="false" ht="15" hidden="false" customHeight="false" outlineLevel="0" collapsed="false">
      <c r="A3375" s="4" t="n">
        <v>40847</v>
      </c>
      <c r="B3375" s="0" t="s">
        <v>861</v>
      </c>
      <c r="C3375" s="0" t="s">
        <v>862</v>
      </c>
      <c r="D3375" s="14" t="n">
        <v>128.53</v>
      </c>
    </row>
    <row r="3376" customFormat="false" ht="15" hidden="false" customHeight="false" outlineLevel="0" collapsed="false">
      <c r="A3376" s="4" t="n">
        <v>40847</v>
      </c>
      <c r="B3376" s="0" t="s">
        <v>863</v>
      </c>
      <c r="C3376" s="0" t="s">
        <v>864</v>
      </c>
      <c r="D3376" s="14" t="n">
        <v>730.79</v>
      </c>
    </row>
    <row r="3377" customFormat="false" ht="15" hidden="false" customHeight="false" outlineLevel="0" collapsed="false">
      <c r="A3377" s="4" t="n">
        <v>40847</v>
      </c>
      <c r="B3377" s="0" t="s">
        <v>865</v>
      </c>
      <c r="C3377" s="0" t="s">
        <v>866</v>
      </c>
      <c r="D3377" s="14" t="n">
        <v>523.03</v>
      </c>
    </row>
    <row r="3378" customFormat="false" ht="15" hidden="false" customHeight="false" outlineLevel="0" collapsed="false">
      <c r="A3378" s="4" t="n">
        <v>40847</v>
      </c>
      <c r="B3378" s="0" t="s">
        <v>867</v>
      </c>
      <c r="C3378" s="0" t="s">
        <v>868</v>
      </c>
      <c r="D3378" s="14" t="n">
        <v>351.21</v>
      </c>
    </row>
    <row r="3379" customFormat="false" ht="15" hidden="false" customHeight="false" outlineLevel="0" collapsed="false">
      <c r="A3379" s="4" t="n">
        <v>40847</v>
      </c>
      <c r="B3379" s="0" t="s">
        <v>869</v>
      </c>
      <c r="C3379" s="0" t="s">
        <v>870</v>
      </c>
      <c r="D3379" s="14" t="n">
        <v>846.3</v>
      </c>
    </row>
    <row r="3380" customFormat="false" ht="15" hidden="false" customHeight="false" outlineLevel="0" collapsed="false">
      <c r="A3380" s="4" t="n">
        <v>40847</v>
      </c>
      <c r="B3380" s="0" t="s">
        <v>871</v>
      </c>
      <c r="C3380" s="0" t="s">
        <v>872</v>
      </c>
      <c r="D3380" s="14" t="n">
        <v>1356.66</v>
      </c>
    </row>
    <row r="3381" customFormat="false" ht="15" hidden="false" customHeight="false" outlineLevel="0" collapsed="false">
      <c r="A3381" s="4" t="n">
        <v>40847</v>
      </c>
      <c r="B3381" s="0" t="s">
        <v>873</v>
      </c>
      <c r="C3381" s="0" t="s">
        <v>874</v>
      </c>
      <c r="D3381" s="14" t="n">
        <v>2142.08</v>
      </c>
    </row>
    <row r="3382" customFormat="false" ht="15" hidden="false" customHeight="false" outlineLevel="0" collapsed="false">
      <c r="A3382" s="4" t="n">
        <v>40847</v>
      </c>
      <c r="B3382" s="0" t="s">
        <v>875</v>
      </c>
      <c r="C3382" s="0" t="s">
        <v>876</v>
      </c>
      <c r="D3382" s="14" t="n">
        <v>225.3</v>
      </c>
    </row>
    <row r="3383" customFormat="false" ht="15" hidden="false" customHeight="false" outlineLevel="0" collapsed="false">
      <c r="A3383" s="4" t="n">
        <v>40847</v>
      </c>
      <c r="B3383" s="0" t="s">
        <v>877</v>
      </c>
      <c r="C3383" s="0" t="s">
        <v>878</v>
      </c>
      <c r="D3383" s="14" t="n">
        <v>386.54</v>
      </c>
    </row>
    <row r="3384" customFormat="false" ht="15" hidden="false" customHeight="false" outlineLevel="0" collapsed="false">
      <c r="A3384" s="4" t="n">
        <v>40847</v>
      </c>
      <c r="B3384" s="0" t="s">
        <v>879</v>
      </c>
      <c r="C3384" s="0" t="s">
        <v>880</v>
      </c>
      <c r="D3384" s="14" t="n">
        <v>5260.83</v>
      </c>
    </row>
    <row r="3385" customFormat="false" ht="15" hidden="false" customHeight="false" outlineLevel="0" collapsed="false">
      <c r="A3385" s="4" t="n">
        <v>40847</v>
      </c>
      <c r="B3385" s="0" t="s">
        <v>881</v>
      </c>
      <c r="C3385" s="0" t="s">
        <v>882</v>
      </c>
      <c r="D3385" s="14" t="n">
        <v>333.92</v>
      </c>
    </row>
    <row r="3386" customFormat="false" ht="15" hidden="false" customHeight="false" outlineLevel="0" collapsed="false">
      <c r="A3386" s="4" t="n">
        <v>40847</v>
      </c>
      <c r="B3386" s="0" t="s">
        <v>883</v>
      </c>
      <c r="C3386" s="0" t="s">
        <v>884</v>
      </c>
      <c r="D3386" s="14" t="n">
        <v>380.81</v>
      </c>
    </row>
    <row r="3387" customFormat="false" ht="15" hidden="false" customHeight="false" outlineLevel="0" collapsed="false">
      <c r="A3387" s="4" t="n">
        <v>40854</v>
      </c>
      <c r="B3387" s="0" t="s">
        <v>61</v>
      </c>
      <c r="C3387" s="0" t="s">
        <v>62</v>
      </c>
      <c r="D3387" s="14" t="n">
        <v>97.61</v>
      </c>
    </row>
    <row r="3388" customFormat="false" ht="15" hidden="false" customHeight="false" outlineLevel="0" collapsed="false">
      <c r="A3388" s="4" t="n">
        <v>40854</v>
      </c>
      <c r="B3388" s="0" t="s">
        <v>63</v>
      </c>
      <c r="C3388" s="0" t="s">
        <v>64</v>
      </c>
      <c r="D3388" s="14" t="n">
        <v>318.15</v>
      </c>
    </row>
    <row r="3389" customFormat="false" ht="15" hidden="false" customHeight="false" outlineLevel="0" collapsed="false">
      <c r="A3389" s="4" t="n">
        <v>40854</v>
      </c>
      <c r="B3389" s="0" t="s">
        <v>65</v>
      </c>
      <c r="C3389" s="0" t="s">
        <v>66</v>
      </c>
      <c r="D3389" s="14" t="n">
        <v>245.63</v>
      </c>
    </row>
    <row r="3390" customFormat="false" ht="15" hidden="false" customHeight="false" outlineLevel="0" collapsed="false">
      <c r="A3390" s="4" t="n">
        <v>40854</v>
      </c>
      <c r="B3390" s="0" t="s">
        <v>67</v>
      </c>
      <c r="C3390" s="0" t="s">
        <v>68</v>
      </c>
      <c r="D3390" s="14" t="n">
        <v>4.2</v>
      </c>
    </row>
    <row r="3391" customFormat="false" ht="15" hidden="false" customHeight="false" outlineLevel="0" collapsed="false">
      <c r="A3391" s="4" t="n">
        <v>40854</v>
      </c>
      <c r="B3391" s="0" t="s">
        <v>69</v>
      </c>
      <c r="C3391" s="0" t="s">
        <v>70</v>
      </c>
      <c r="D3391" s="14" t="n">
        <v>42.51</v>
      </c>
    </row>
    <row r="3392" customFormat="false" ht="15" hidden="false" customHeight="false" outlineLevel="0" collapsed="false">
      <c r="A3392" s="4" t="n">
        <v>40854</v>
      </c>
      <c r="B3392" s="0" t="s">
        <v>71</v>
      </c>
      <c r="C3392" s="0" t="s">
        <v>72</v>
      </c>
      <c r="D3392" s="14" t="n">
        <v>30.46</v>
      </c>
    </row>
    <row r="3393" customFormat="false" ht="15" hidden="false" customHeight="false" outlineLevel="0" collapsed="false">
      <c r="A3393" s="4" t="n">
        <v>40854</v>
      </c>
      <c r="B3393" s="0" t="s">
        <v>73</v>
      </c>
      <c r="C3393" s="0" t="s">
        <v>74</v>
      </c>
      <c r="D3393" s="14" t="n">
        <v>404.25</v>
      </c>
    </row>
    <row r="3394" customFormat="false" ht="15" hidden="false" customHeight="false" outlineLevel="0" collapsed="false">
      <c r="A3394" s="4" t="n">
        <v>40854</v>
      </c>
      <c r="B3394" s="0" t="s">
        <v>75</v>
      </c>
      <c r="C3394" s="0" t="s">
        <v>76</v>
      </c>
      <c r="D3394" s="14" t="n">
        <v>333.64</v>
      </c>
    </row>
    <row r="3395" customFormat="false" ht="15" hidden="false" customHeight="false" outlineLevel="0" collapsed="false">
      <c r="A3395" s="4" t="n">
        <v>40854</v>
      </c>
      <c r="B3395" s="0" t="s">
        <v>77</v>
      </c>
      <c r="C3395" s="0" t="s">
        <v>78</v>
      </c>
      <c r="D3395" s="14" t="n">
        <v>605.74</v>
      </c>
    </row>
    <row r="3396" customFormat="false" ht="15" hidden="false" customHeight="false" outlineLevel="0" collapsed="false">
      <c r="A3396" s="4" t="n">
        <v>40854</v>
      </c>
      <c r="B3396" s="0" t="s">
        <v>79</v>
      </c>
      <c r="C3396" s="0" t="s">
        <v>80</v>
      </c>
      <c r="D3396" s="14" t="n">
        <v>627.11</v>
      </c>
    </row>
    <row r="3397" customFormat="false" ht="15" hidden="false" customHeight="false" outlineLevel="0" collapsed="false">
      <c r="A3397" s="4" t="n">
        <v>40854</v>
      </c>
      <c r="B3397" s="0" t="s">
        <v>81</v>
      </c>
      <c r="C3397" s="0" t="s">
        <v>82</v>
      </c>
      <c r="D3397" s="14" t="n">
        <v>311.11</v>
      </c>
    </row>
    <row r="3398" customFormat="false" ht="15" hidden="false" customHeight="false" outlineLevel="0" collapsed="false">
      <c r="A3398" s="4" t="n">
        <v>40854</v>
      </c>
      <c r="B3398" s="0" t="s">
        <v>83</v>
      </c>
      <c r="C3398" s="0" t="s">
        <v>84</v>
      </c>
      <c r="D3398" s="14" t="n">
        <v>242.98</v>
      </c>
    </row>
    <row r="3399" customFormat="false" ht="15" hidden="false" customHeight="false" outlineLevel="0" collapsed="false">
      <c r="A3399" s="4" t="n">
        <v>40854</v>
      </c>
      <c r="B3399" s="0" t="s">
        <v>85</v>
      </c>
      <c r="C3399" s="0" t="s">
        <v>86</v>
      </c>
      <c r="D3399" s="14" t="n">
        <v>622.27</v>
      </c>
    </row>
    <row r="3400" customFormat="false" ht="15" hidden="false" customHeight="false" outlineLevel="0" collapsed="false">
      <c r="A3400" s="4" t="n">
        <v>40854</v>
      </c>
      <c r="B3400" s="0" t="s">
        <v>87</v>
      </c>
      <c r="C3400" s="0" t="s">
        <v>88</v>
      </c>
      <c r="D3400" s="14" t="n">
        <v>892.92</v>
      </c>
    </row>
    <row r="3401" customFormat="false" ht="15" hidden="false" customHeight="false" outlineLevel="0" collapsed="false">
      <c r="A3401" s="4" t="n">
        <v>40854</v>
      </c>
      <c r="B3401" s="0" t="s">
        <v>89</v>
      </c>
      <c r="C3401" s="0" t="s">
        <v>90</v>
      </c>
      <c r="D3401" s="14" t="n">
        <v>316.99</v>
      </c>
    </row>
    <row r="3402" customFormat="false" ht="15" hidden="false" customHeight="false" outlineLevel="0" collapsed="false">
      <c r="A3402" s="4" t="n">
        <v>40854</v>
      </c>
      <c r="B3402" s="0" t="s">
        <v>91</v>
      </c>
      <c r="C3402" s="0" t="s">
        <v>92</v>
      </c>
      <c r="D3402" s="14" t="n">
        <v>515.85</v>
      </c>
    </row>
    <row r="3403" customFormat="false" ht="15" hidden="false" customHeight="false" outlineLevel="0" collapsed="false">
      <c r="A3403" s="4" t="n">
        <v>40854</v>
      </c>
      <c r="B3403" s="0" t="s">
        <v>93</v>
      </c>
      <c r="C3403" s="0" t="s">
        <v>94</v>
      </c>
      <c r="D3403" s="14" t="n">
        <v>347.56</v>
      </c>
    </row>
    <row r="3404" customFormat="false" ht="15" hidden="false" customHeight="false" outlineLevel="0" collapsed="false">
      <c r="A3404" s="4" t="n">
        <v>40854</v>
      </c>
      <c r="B3404" s="0" t="s">
        <v>95</v>
      </c>
      <c r="C3404" s="0" t="s">
        <v>96</v>
      </c>
      <c r="D3404" s="14" t="n">
        <v>303.45</v>
      </c>
    </row>
    <row r="3405" customFormat="false" ht="15" hidden="false" customHeight="false" outlineLevel="0" collapsed="false">
      <c r="A3405" s="4" t="n">
        <v>40854</v>
      </c>
      <c r="B3405" s="0" t="s">
        <v>97</v>
      </c>
      <c r="C3405" s="0" t="s">
        <v>98</v>
      </c>
      <c r="D3405" s="14" t="n">
        <v>374.38</v>
      </c>
    </row>
    <row r="3406" customFormat="false" ht="15" hidden="false" customHeight="false" outlineLevel="0" collapsed="false">
      <c r="A3406" s="4" t="n">
        <v>40854</v>
      </c>
      <c r="B3406" s="0" t="s">
        <v>99</v>
      </c>
      <c r="C3406" s="0" t="s">
        <v>100</v>
      </c>
      <c r="D3406" s="14" t="n">
        <v>320.11</v>
      </c>
    </row>
    <row r="3407" customFormat="false" ht="15" hidden="false" customHeight="false" outlineLevel="0" collapsed="false">
      <c r="A3407" s="4" t="n">
        <v>40854</v>
      </c>
      <c r="B3407" s="0" t="s">
        <v>101</v>
      </c>
      <c r="C3407" s="0" t="s">
        <v>102</v>
      </c>
      <c r="D3407" s="14" t="n">
        <v>172.42</v>
      </c>
    </row>
    <row r="3408" customFormat="false" ht="15" hidden="false" customHeight="false" outlineLevel="0" collapsed="false">
      <c r="A3408" s="4" t="n">
        <v>40854</v>
      </c>
      <c r="B3408" s="0" t="s">
        <v>103</v>
      </c>
      <c r="C3408" s="0" t="s">
        <v>104</v>
      </c>
      <c r="D3408" s="14" t="n">
        <v>986.12</v>
      </c>
    </row>
    <row r="3409" customFormat="false" ht="15" hidden="false" customHeight="false" outlineLevel="0" collapsed="false">
      <c r="A3409" s="4" t="n">
        <v>40854</v>
      </c>
      <c r="B3409" s="0" t="s">
        <v>105</v>
      </c>
      <c r="C3409" s="0" t="s">
        <v>106</v>
      </c>
      <c r="D3409" s="14" t="n">
        <v>621.25</v>
      </c>
    </row>
    <row r="3410" customFormat="false" ht="15" hidden="false" customHeight="false" outlineLevel="0" collapsed="false">
      <c r="A3410" s="4" t="n">
        <v>40854</v>
      </c>
      <c r="B3410" s="0" t="s">
        <v>107</v>
      </c>
      <c r="C3410" s="0" t="s">
        <v>108</v>
      </c>
      <c r="D3410" s="14" t="n">
        <v>102.14</v>
      </c>
    </row>
    <row r="3411" customFormat="false" ht="15" hidden="false" customHeight="false" outlineLevel="0" collapsed="false">
      <c r="A3411" s="4" t="n">
        <v>40854</v>
      </c>
      <c r="B3411" s="0" t="s">
        <v>109</v>
      </c>
      <c r="C3411" s="0" t="s">
        <v>110</v>
      </c>
      <c r="D3411" s="14" t="n">
        <v>23.27</v>
      </c>
    </row>
    <row r="3412" customFormat="false" ht="15" hidden="false" customHeight="false" outlineLevel="0" collapsed="false">
      <c r="A3412" s="4" t="n">
        <v>40854</v>
      </c>
      <c r="B3412" s="0" t="s">
        <v>111</v>
      </c>
      <c r="C3412" s="0" t="s">
        <v>112</v>
      </c>
      <c r="D3412" s="14" t="n">
        <v>759.28</v>
      </c>
    </row>
    <row r="3413" customFormat="false" ht="15" hidden="false" customHeight="false" outlineLevel="0" collapsed="false">
      <c r="A3413" s="4" t="n">
        <v>40854</v>
      </c>
      <c r="B3413" s="0" t="s">
        <v>113</v>
      </c>
      <c r="C3413" s="0" t="s">
        <v>114</v>
      </c>
      <c r="D3413" s="14" t="n">
        <v>11.69</v>
      </c>
    </row>
    <row r="3414" customFormat="false" ht="15" hidden="false" customHeight="false" outlineLevel="0" collapsed="false">
      <c r="A3414" s="4" t="n">
        <v>40854</v>
      </c>
      <c r="B3414" s="0" t="s">
        <v>115</v>
      </c>
      <c r="C3414" s="0" t="s">
        <v>116</v>
      </c>
      <c r="D3414" s="14" t="n">
        <v>70.65</v>
      </c>
    </row>
    <row r="3415" customFormat="false" ht="15" hidden="false" customHeight="false" outlineLevel="0" collapsed="false">
      <c r="A3415" s="4" t="n">
        <v>40854</v>
      </c>
      <c r="B3415" s="0" t="s">
        <v>117</v>
      </c>
      <c r="C3415" s="0" t="s">
        <v>118</v>
      </c>
      <c r="D3415" s="14" t="n">
        <v>75</v>
      </c>
    </row>
    <row r="3416" customFormat="false" ht="15" hidden="false" customHeight="false" outlineLevel="0" collapsed="false">
      <c r="A3416" s="4" t="n">
        <v>40854</v>
      </c>
      <c r="B3416" s="0" t="s">
        <v>119</v>
      </c>
      <c r="C3416" s="0" t="s">
        <v>120</v>
      </c>
      <c r="D3416" s="14" t="n">
        <v>2952.55</v>
      </c>
    </row>
    <row r="3417" customFormat="false" ht="15" hidden="false" customHeight="false" outlineLevel="0" collapsed="false">
      <c r="A3417" s="4" t="n">
        <v>40854</v>
      </c>
      <c r="B3417" s="0" t="s">
        <v>121</v>
      </c>
      <c r="C3417" s="0" t="s">
        <v>122</v>
      </c>
      <c r="D3417" s="14" t="n">
        <v>142.13</v>
      </c>
    </row>
    <row r="3418" customFormat="false" ht="15" hidden="false" customHeight="false" outlineLevel="0" collapsed="false">
      <c r="A3418" s="4" t="n">
        <v>40854</v>
      </c>
      <c r="B3418" s="0" t="s">
        <v>123</v>
      </c>
      <c r="C3418" s="0" t="s">
        <v>124</v>
      </c>
      <c r="D3418" s="14" t="n">
        <v>123.49</v>
      </c>
    </row>
    <row r="3419" customFormat="false" ht="15" hidden="false" customHeight="false" outlineLevel="0" collapsed="false">
      <c r="A3419" s="4" t="n">
        <v>40854</v>
      </c>
      <c r="B3419" s="0" t="s">
        <v>125</v>
      </c>
      <c r="C3419" s="0" t="s">
        <v>126</v>
      </c>
      <c r="D3419" s="14" t="n">
        <v>135.05</v>
      </c>
    </row>
    <row r="3420" customFormat="false" ht="15" hidden="false" customHeight="false" outlineLevel="0" collapsed="false">
      <c r="A3420" s="4" t="n">
        <v>40854</v>
      </c>
      <c r="B3420" s="0" t="s">
        <v>127</v>
      </c>
      <c r="C3420" s="0" t="s">
        <v>128</v>
      </c>
      <c r="D3420" s="14" t="n">
        <v>291.48</v>
      </c>
    </row>
    <row r="3421" customFormat="false" ht="15" hidden="false" customHeight="false" outlineLevel="0" collapsed="false">
      <c r="A3421" s="4" t="n">
        <v>40854</v>
      </c>
      <c r="B3421" s="0" t="s">
        <v>129</v>
      </c>
      <c r="C3421" s="0" t="s">
        <v>130</v>
      </c>
      <c r="D3421" s="14" t="n">
        <v>28.91</v>
      </c>
    </row>
    <row r="3422" customFormat="false" ht="15" hidden="false" customHeight="false" outlineLevel="0" collapsed="false">
      <c r="A3422" s="4" t="n">
        <v>40854</v>
      </c>
      <c r="B3422" s="0" t="s">
        <v>131</v>
      </c>
      <c r="C3422" s="0" t="s">
        <v>132</v>
      </c>
      <c r="D3422" s="14" t="n">
        <v>634.77</v>
      </c>
    </row>
    <row r="3423" customFormat="false" ht="15" hidden="false" customHeight="false" outlineLevel="0" collapsed="false">
      <c r="A3423" s="4" t="n">
        <v>40854</v>
      </c>
      <c r="B3423" s="0" t="s">
        <v>133</v>
      </c>
      <c r="C3423" s="0" t="s">
        <v>134</v>
      </c>
      <c r="D3423" s="14" t="n">
        <v>49.56</v>
      </c>
    </row>
    <row r="3424" customFormat="false" ht="15" hidden="false" customHeight="false" outlineLevel="0" collapsed="false">
      <c r="A3424" s="4" t="n">
        <v>40854</v>
      </c>
      <c r="B3424" s="0" t="s">
        <v>137</v>
      </c>
      <c r="C3424" s="0" t="s">
        <v>138</v>
      </c>
      <c r="D3424" s="14" t="n">
        <v>267.61</v>
      </c>
    </row>
    <row r="3425" customFormat="false" ht="15" hidden="false" customHeight="false" outlineLevel="0" collapsed="false">
      <c r="A3425" s="4" t="n">
        <v>40854</v>
      </c>
      <c r="B3425" s="0" t="s">
        <v>139</v>
      </c>
      <c r="C3425" s="0" t="s">
        <v>140</v>
      </c>
      <c r="D3425" s="14" t="n">
        <v>168.69</v>
      </c>
    </row>
    <row r="3426" customFormat="false" ht="15" hidden="false" customHeight="false" outlineLevel="0" collapsed="false">
      <c r="A3426" s="4" t="n">
        <v>40854</v>
      </c>
      <c r="B3426" s="0" t="s">
        <v>141</v>
      </c>
      <c r="C3426" s="0" t="s">
        <v>142</v>
      </c>
      <c r="D3426" s="14" t="n">
        <v>539.7</v>
      </c>
    </row>
    <row r="3427" customFormat="false" ht="15" hidden="false" customHeight="false" outlineLevel="0" collapsed="false">
      <c r="A3427" s="4" t="n">
        <v>40854</v>
      </c>
      <c r="B3427" s="0" t="s">
        <v>143</v>
      </c>
      <c r="C3427" s="0" t="s">
        <v>144</v>
      </c>
      <c r="D3427" s="14" t="n">
        <v>255.26</v>
      </c>
    </row>
    <row r="3428" customFormat="false" ht="15" hidden="false" customHeight="false" outlineLevel="0" collapsed="false">
      <c r="A3428" s="4" t="n">
        <v>40854</v>
      </c>
      <c r="B3428" s="0" t="s">
        <v>145</v>
      </c>
      <c r="C3428" s="0" t="s">
        <v>146</v>
      </c>
      <c r="D3428" s="14" t="n">
        <v>646.84</v>
      </c>
    </row>
    <row r="3429" customFormat="false" ht="15" hidden="false" customHeight="false" outlineLevel="0" collapsed="false">
      <c r="A3429" s="4" t="n">
        <v>40854</v>
      </c>
      <c r="B3429" s="0" t="s">
        <v>147</v>
      </c>
      <c r="C3429" s="0" t="s">
        <v>148</v>
      </c>
      <c r="D3429" s="14" t="n">
        <v>513.41</v>
      </c>
    </row>
    <row r="3430" customFormat="false" ht="15" hidden="false" customHeight="false" outlineLevel="0" collapsed="false">
      <c r="A3430" s="4" t="n">
        <v>40854</v>
      </c>
      <c r="B3430" s="0" t="s">
        <v>149</v>
      </c>
      <c r="C3430" s="0" t="s">
        <v>150</v>
      </c>
      <c r="D3430" s="14" t="n">
        <v>285.47</v>
      </c>
    </row>
    <row r="3431" customFormat="false" ht="15" hidden="false" customHeight="false" outlineLevel="0" collapsed="false">
      <c r="A3431" s="4" t="n">
        <v>40854</v>
      </c>
      <c r="B3431" s="0" t="s">
        <v>151</v>
      </c>
      <c r="C3431" s="0" t="s">
        <v>152</v>
      </c>
      <c r="D3431" s="14" t="n">
        <v>835.26</v>
      </c>
    </row>
    <row r="3432" customFormat="false" ht="15" hidden="false" customHeight="false" outlineLevel="0" collapsed="false">
      <c r="A3432" s="4" t="n">
        <v>40854</v>
      </c>
      <c r="B3432" s="0" t="s">
        <v>153</v>
      </c>
      <c r="C3432" s="0" t="s">
        <v>154</v>
      </c>
      <c r="D3432" s="14" t="n">
        <v>314.27</v>
      </c>
    </row>
    <row r="3433" customFormat="false" ht="15" hidden="false" customHeight="false" outlineLevel="0" collapsed="false">
      <c r="A3433" s="4" t="n">
        <v>40854</v>
      </c>
      <c r="B3433" s="0" t="s">
        <v>155</v>
      </c>
      <c r="C3433" s="0" t="s">
        <v>156</v>
      </c>
      <c r="D3433" s="14" t="n">
        <v>132.13</v>
      </c>
    </row>
    <row r="3434" customFormat="false" ht="15" hidden="false" customHeight="false" outlineLevel="0" collapsed="false">
      <c r="A3434" s="4" t="n">
        <v>40854</v>
      </c>
      <c r="B3434" s="0" t="s">
        <v>157</v>
      </c>
      <c r="C3434" s="0" t="s">
        <v>158</v>
      </c>
      <c r="D3434" s="14" t="n">
        <v>94.35</v>
      </c>
    </row>
    <row r="3435" customFormat="false" ht="15" hidden="false" customHeight="false" outlineLevel="0" collapsed="false">
      <c r="A3435" s="4" t="n">
        <v>40854</v>
      </c>
      <c r="B3435" s="0" t="s">
        <v>159</v>
      </c>
      <c r="C3435" s="0" t="s">
        <v>160</v>
      </c>
      <c r="D3435" s="14" t="n">
        <v>327.9</v>
      </c>
    </row>
    <row r="3436" customFormat="false" ht="15" hidden="false" customHeight="false" outlineLevel="0" collapsed="false">
      <c r="A3436" s="4" t="n">
        <v>40854</v>
      </c>
      <c r="B3436" s="0" t="s">
        <v>161</v>
      </c>
      <c r="C3436" s="0" t="s">
        <v>162</v>
      </c>
      <c r="D3436" s="14" t="n">
        <v>53.75</v>
      </c>
    </row>
    <row r="3437" customFormat="false" ht="15" hidden="false" customHeight="false" outlineLevel="0" collapsed="false">
      <c r="A3437" s="4" t="n">
        <v>40854</v>
      </c>
      <c r="B3437" s="0" t="s">
        <v>163</v>
      </c>
      <c r="C3437" s="0" t="s">
        <v>164</v>
      </c>
      <c r="D3437" s="14" t="n">
        <v>527.4</v>
      </c>
    </row>
    <row r="3438" customFormat="false" ht="15" hidden="false" customHeight="false" outlineLevel="0" collapsed="false">
      <c r="A3438" s="4" t="n">
        <v>40854</v>
      </c>
      <c r="B3438" s="0" t="s">
        <v>165</v>
      </c>
      <c r="C3438" s="0" t="s">
        <v>166</v>
      </c>
      <c r="D3438" s="14" t="n">
        <v>753.25</v>
      </c>
    </row>
    <row r="3439" customFormat="false" ht="15" hidden="false" customHeight="false" outlineLevel="0" collapsed="false">
      <c r="A3439" s="4" t="n">
        <v>40854</v>
      </c>
      <c r="B3439" s="0" t="s">
        <v>167</v>
      </c>
      <c r="C3439" s="0" t="s">
        <v>168</v>
      </c>
      <c r="D3439" s="14" t="n">
        <v>543.31</v>
      </c>
    </row>
    <row r="3440" customFormat="false" ht="15" hidden="false" customHeight="false" outlineLevel="0" collapsed="false">
      <c r="A3440" s="4" t="n">
        <v>40854</v>
      </c>
      <c r="B3440" s="0" t="s">
        <v>169</v>
      </c>
      <c r="C3440" s="0" t="s">
        <v>170</v>
      </c>
      <c r="D3440" s="14" t="n">
        <v>99.92</v>
      </c>
    </row>
    <row r="3441" customFormat="false" ht="15" hidden="false" customHeight="false" outlineLevel="0" collapsed="false">
      <c r="A3441" s="4" t="n">
        <v>40854</v>
      </c>
      <c r="B3441" s="0" t="s">
        <v>171</v>
      </c>
      <c r="C3441" s="0" t="s">
        <v>172</v>
      </c>
      <c r="D3441" s="14" t="n">
        <v>28.76</v>
      </c>
    </row>
    <row r="3442" customFormat="false" ht="15" hidden="false" customHeight="false" outlineLevel="0" collapsed="false">
      <c r="A3442" s="4" t="n">
        <v>40854</v>
      </c>
      <c r="B3442" s="0" t="s">
        <v>173</v>
      </c>
      <c r="C3442" s="0" t="s">
        <v>174</v>
      </c>
      <c r="D3442" s="14" t="n">
        <v>950.65</v>
      </c>
    </row>
    <row r="3443" customFormat="false" ht="15" hidden="false" customHeight="false" outlineLevel="0" collapsed="false">
      <c r="A3443" s="4" t="n">
        <v>40854</v>
      </c>
      <c r="B3443" s="0" t="s">
        <v>175</v>
      </c>
      <c r="C3443" s="0" t="s">
        <v>176</v>
      </c>
      <c r="D3443" s="14" t="n">
        <v>983.81</v>
      </c>
    </row>
    <row r="3444" customFormat="false" ht="15" hidden="false" customHeight="false" outlineLevel="0" collapsed="false">
      <c r="A3444" s="4" t="n">
        <v>40854</v>
      </c>
      <c r="B3444" s="0" t="s">
        <v>177</v>
      </c>
      <c r="C3444" s="0" t="s">
        <v>178</v>
      </c>
      <c r="D3444" s="14" t="n">
        <v>562.86</v>
      </c>
    </row>
    <row r="3445" customFormat="false" ht="15" hidden="false" customHeight="false" outlineLevel="0" collapsed="false">
      <c r="A3445" s="4" t="n">
        <v>40854</v>
      </c>
      <c r="B3445" s="0" t="s">
        <v>179</v>
      </c>
      <c r="C3445" s="0" t="s">
        <v>180</v>
      </c>
      <c r="D3445" s="14" t="n">
        <v>91.45</v>
      </c>
    </row>
    <row r="3446" customFormat="false" ht="15" hidden="false" customHeight="false" outlineLevel="0" collapsed="false">
      <c r="A3446" s="4" t="n">
        <v>40854</v>
      </c>
      <c r="B3446" s="0" t="s">
        <v>181</v>
      </c>
      <c r="C3446" s="0" t="s">
        <v>182</v>
      </c>
      <c r="D3446" s="14" t="n">
        <v>110.5</v>
      </c>
    </row>
    <row r="3447" customFormat="false" ht="15" hidden="false" customHeight="false" outlineLevel="0" collapsed="false">
      <c r="A3447" s="4" t="n">
        <v>40854</v>
      </c>
      <c r="B3447" s="0" t="s">
        <v>183</v>
      </c>
      <c r="C3447" s="0" t="s">
        <v>184</v>
      </c>
      <c r="D3447" s="14" t="n">
        <v>8.29</v>
      </c>
    </row>
    <row r="3448" customFormat="false" ht="15" hidden="false" customHeight="false" outlineLevel="0" collapsed="false">
      <c r="A3448" s="4" t="n">
        <v>40854</v>
      </c>
      <c r="B3448" s="0" t="s">
        <v>185</v>
      </c>
      <c r="C3448" s="0" t="s">
        <v>186</v>
      </c>
      <c r="D3448" s="14" t="n">
        <v>70.9</v>
      </c>
    </row>
    <row r="3449" customFormat="false" ht="15" hidden="false" customHeight="false" outlineLevel="0" collapsed="false">
      <c r="A3449" s="4" t="n">
        <v>40854</v>
      </c>
      <c r="B3449" s="0" t="s">
        <v>187</v>
      </c>
      <c r="C3449" s="0" t="s">
        <v>188</v>
      </c>
      <c r="D3449" s="14" t="n">
        <v>59.31</v>
      </c>
    </row>
    <row r="3450" customFormat="false" ht="15" hidden="false" customHeight="false" outlineLevel="0" collapsed="false">
      <c r="A3450" s="4" t="n">
        <v>40854</v>
      </c>
      <c r="B3450" s="0" t="s">
        <v>189</v>
      </c>
      <c r="C3450" s="0" t="s">
        <v>190</v>
      </c>
      <c r="D3450" s="14" t="n">
        <v>119.05</v>
      </c>
    </row>
    <row r="3451" customFormat="false" ht="15" hidden="false" customHeight="false" outlineLevel="0" collapsed="false">
      <c r="A3451" s="4" t="n">
        <v>40854</v>
      </c>
      <c r="B3451" s="0" t="s">
        <v>191</v>
      </c>
      <c r="C3451" s="0" t="s">
        <v>192</v>
      </c>
      <c r="D3451" s="14" t="n">
        <v>534.14</v>
      </c>
    </row>
    <row r="3452" customFormat="false" ht="15" hidden="false" customHeight="false" outlineLevel="0" collapsed="false">
      <c r="A3452" s="4" t="n">
        <v>40854</v>
      </c>
      <c r="B3452" s="0" t="s">
        <v>193</v>
      </c>
      <c r="C3452" s="0" t="s">
        <v>194</v>
      </c>
      <c r="D3452" s="14" t="n">
        <v>886.88</v>
      </c>
    </row>
    <row r="3453" customFormat="false" ht="15" hidden="false" customHeight="false" outlineLevel="0" collapsed="false">
      <c r="A3453" s="4" t="n">
        <v>40854</v>
      </c>
      <c r="B3453" s="0" t="s">
        <v>195</v>
      </c>
      <c r="C3453" s="0" t="s">
        <v>196</v>
      </c>
      <c r="D3453" s="14" t="n">
        <v>163.23</v>
      </c>
    </row>
    <row r="3454" customFormat="false" ht="15" hidden="false" customHeight="false" outlineLevel="0" collapsed="false">
      <c r="A3454" s="4" t="n">
        <v>40854</v>
      </c>
      <c r="B3454" s="0" t="s">
        <v>197</v>
      </c>
      <c r="C3454" s="0" t="s">
        <v>198</v>
      </c>
      <c r="D3454" s="14" t="n">
        <v>33.54</v>
      </c>
    </row>
    <row r="3455" customFormat="false" ht="15" hidden="false" customHeight="false" outlineLevel="0" collapsed="false">
      <c r="A3455" s="4" t="n">
        <v>40854</v>
      </c>
      <c r="B3455" s="0" t="s">
        <v>199</v>
      </c>
      <c r="C3455" s="0" t="s">
        <v>200</v>
      </c>
      <c r="D3455" s="14" t="n">
        <v>156.04</v>
      </c>
    </row>
    <row r="3456" customFormat="false" ht="15" hidden="false" customHeight="false" outlineLevel="0" collapsed="false">
      <c r="A3456" s="4" t="n">
        <v>40854</v>
      </c>
      <c r="B3456" s="0" t="s">
        <v>201</v>
      </c>
      <c r="C3456" s="0" t="s">
        <v>202</v>
      </c>
      <c r="D3456" s="14" t="n">
        <v>202.3</v>
      </c>
    </row>
    <row r="3457" customFormat="false" ht="15" hidden="false" customHeight="false" outlineLevel="0" collapsed="false">
      <c r="A3457" s="4" t="n">
        <v>40854</v>
      </c>
      <c r="B3457" s="0" t="s">
        <v>203</v>
      </c>
      <c r="C3457" s="0" t="s">
        <v>204</v>
      </c>
      <c r="D3457" s="14" t="n">
        <v>323.11</v>
      </c>
    </row>
    <row r="3458" customFormat="false" ht="15" hidden="false" customHeight="false" outlineLevel="0" collapsed="false">
      <c r="A3458" s="4" t="n">
        <v>40854</v>
      </c>
      <c r="B3458" s="0" t="s">
        <v>205</v>
      </c>
      <c r="C3458" s="0" t="s">
        <v>206</v>
      </c>
      <c r="D3458" s="14" t="n">
        <v>1360.56</v>
      </c>
    </row>
    <row r="3459" customFormat="false" ht="15" hidden="false" customHeight="false" outlineLevel="0" collapsed="false">
      <c r="A3459" s="4" t="n">
        <v>40854</v>
      </c>
      <c r="B3459" s="0" t="s">
        <v>207</v>
      </c>
      <c r="C3459" s="0" t="s">
        <v>208</v>
      </c>
      <c r="D3459" s="14" t="n">
        <v>452.99</v>
      </c>
    </row>
    <row r="3460" customFormat="false" ht="15" hidden="false" customHeight="false" outlineLevel="0" collapsed="false">
      <c r="A3460" s="4" t="n">
        <v>40854</v>
      </c>
      <c r="B3460" s="0" t="s">
        <v>209</v>
      </c>
      <c r="C3460" s="0" t="s">
        <v>210</v>
      </c>
      <c r="D3460" s="14" t="n">
        <v>798.81</v>
      </c>
    </row>
    <row r="3461" customFormat="false" ht="15" hidden="false" customHeight="false" outlineLevel="0" collapsed="false">
      <c r="A3461" s="4" t="n">
        <v>40854</v>
      </c>
      <c r="B3461" s="0" t="s">
        <v>211</v>
      </c>
      <c r="C3461" s="0" t="s">
        <v>212</v>
      </c>
      <c r="D3461" s="14" t="n">
        <v>432.25</v>
      </c>
    </row>
    <row r="3462" customFormat="false" ht="15" hidden="false" customHeight="false" outlineLevel="0" collapsed="false">
      <c r="A3462" s="4" t="n">
        <v>40854</v>
      </c>
      <c r="B3462" s="0" t="s">
        <v>213</v>
      </c>
      <c r="C3462" s="0" t="s">
        <v>214</v>
      </c>
      <c r="D3462" s="14" t="n">
        <v>886.96</v>
      </c>
    </row>
    <row r="3463" customFormat="false" ht="15" hidden="false" customHeight="false" outlineLevel="0" collapsed="false">
      <c r="A3463" s="4" t="n">
        <v>40854</v>
      </c>
      <c r="B3463" s="0" t="s">
        <v>215</v>
      </c>
      <c r="C3463" s="0" t="s">
        <v>216</v>
      </c>
      <c r="D3463" s="14" t="n">
        <v>414.46</v>
      </c>
    </row>
    <row r="3464" customFormat="false" ht="15" hidden="false" customHeight="false" outlineLevel="0" collapsed="false">
      <c r="A3464" s="4" t="n">
        <v>40854</v>
      </c>
      <c r="B3464" s="0" t="s">
        <v>217</v>
      </c>
      <c r="C3464" s="0" t="s">
        <v>218</v>
      </c>
      <c r="D3464" s="14" t="n">
        <v>232.06</v>
      </c>
    </row>
    <row r="3465" customFormat="false" ht="15" hidden="false" customHeight="false" outlineLevel="0" collapsed="false">
      <c r="A3465" s="4" t="n">
        <v>40854</v>
      </c>
      <c r="B3465" s="0" t="s">
        <v>219</v>
      </c>
      <c r="C3465" s="0" t="s">
        <v>220</v>
      </c>
      <c r="D3465" s="14" t="n">
        <v>455.4</v>
      </c>
    </row>
    <row r="3466" customFormat="false" ht="15" hidden="false" customHeight="false" outlineLevel="0" collapsed="false">
      <c r="A3466" s="4" t="n">
        <v>40854</v>
      </c>
      <c r="B3466" s="0" t="s">
        <v>221</v>
      </c>
      <c r="C3466" s="0" t="s">
        <v>222</v>
      </c>
      <c r="D3466" s="14" t="n">
        <v>313.94</v>
      </c>
    </row>
    <row r="3467" customFormat="false" ht="15" hidden="false" customHeight="false" outlineLevel="0" collapsed="false">
      <c r="A3467" s="4" t="n">
        <v>40854</v>
      </c>
      <c r="B3467" s="0" t="s">
        <v>223</v>
      </c>
      <c r="C3467" s="0" t="s">
        <v>224</v>
      </c>
      <c r="D3467" s="14" t="n">
        <v>6201.16</v>
      </c>
    </row>
    <row r="3468" customFormat="false" ht="15" hidden="false" customHeight="false" outlineLevel="0" collapsed="false">
      <c r="A3468" s="4" t="n">
        <v>40854</v>
      </c>
      <c r="B3468" s="0" t="s">
        <v>225</v>
      </c>
      <c r="C3468" s="0" t="s">
        <v>226</v>
      </c>
      <c r="D3468" s="14" t="n">
        <v>29.5</v>
      </c>
    </row>
    <row r="3469" customFormat="false" ht="15" hidden="false" customHeight="false" outlineLevel="0" collapsed="false">
      <c r="A3469" s="4" t="n">
        <v>40854</v>
      </c>
      <c r="B3469" s="0" t="s">
        <v>227</v>
      </c>
      <c r="C3469" s="0" t="s">
        <v>228</v>
      </c>
      <c r="D3469" s="14" t="n">
        <v>1665.89</v>
      </c>
    </row>
    <row r="3470" customFormat="false" ht="15" hidden="false" customHeight="false" outlineLevel="0" collapsed="false">
      <c r="A3470" s="4" t="n">
        <v>40854</v>
      </c>
      <c r="B3470" s="0" t="s">
        <v>229</v>
      </c>
      <c r="C3470" s="0" t="s">
        <v>230</v>
      </c>
      <c r="D3470" s="14" t="n">
        <v>2164.74</v>
      </c>
    </row>
    <row r="3471" customFormat="false" ht="15" hidden="false" customHeight="false" outlineLevel="0" collapsed="false">
      <c r="A3471" s="4" t="n">
        <v>40854</v>
      </c>
      <c r="B3471" s="0" t="s">
        <v>231</v>
      </c>
      <c r="C3471" s="0" t="s">
        <v>232</v>
      </c>
      <c r="D3471" s="14" t="n">
        <v>720.71</v>
      </c>
    </row>
    <row r="3472" customFormat="false" ht="15" hidden="false" customHeight="false" outlineLevel="0" collapsed="false">
      <c r="A3472" s="4" t="n">
        <v>40854</v>
      </c>
      <c r="B3472" s="0" t="s">
        <v>233</v>
      </c>
      <c r="C3472" s="0" t="s">
        <v>234</v>
      </c>
      <c r="D3472" s="14" t="n">
        <v>2484.52</v>
      </c>
    </row>
    <row r="3473" customFormat="false" ht="15" hidden="false" customHeight="false" outlineLevel="0" collapsed="false">
      <c r="A3473" s="4" t="n">
        <v>40854</v>
      </c>
      <c r="B3473" s="0" t="s">
        <v>235</v>
      </c>
      <c r="C3473" s="0" t="s">
        <v>236</v>
      </c>
      <c r="D3473" s="14" t="n">
        <v>23.49</v>
      </c>
    </row>
    <row r="3474" customFormat="false" ht="15" hidden="false" customHeight="false" outlineLevel="0" collapsed="false">
      <c r="A3474" s="4" t="n">
        <v>40854</v>
      </c>
      <c r="B3474" s="0" t="s">
        <v>237</v>
      </c>
      <c r="C3474" s="0" t="s">
        <v>238</v>
      </c>
      <c r="D3474" s="14" t="n">
        <v>26.76</v>
      </c>
    </row>
    <row r="3475" customFormat="false" ht="15" hidden="false" customHeight="false" outlineLevel="0" collapsed="false">
      <c r="A3475" s="4" t="n">
        <v>40854</v>
      </c>
      <c r="B3475" s="0" t="s">
        <v>239</v>
      </c>
      <c r="C3475" s="0" t="s">
        <v>240</v>
      </c>
      <c r="D3475" s="14" t="n">
        <v>1581.81</v>
      </c>
    </row>
    <row r="3476" customFormat="false" ht="15" hidden="false" customHeight="false" outlineLevel="0" collapsed="false">
      <c r="A3476" s="4" t="n">
        <v>40854</v>
      </c>
      <c r="B3476" s="0" t="s">
        <v>241</v>
      </c>
      <c r="C3476" s="0" t="s">
        <v>242</v>
      </c>
      <c r="D3476" s="14" t="n">
        <v>1031.74</v>
      </c>
    </row>
    <row r="3477" customFormat="false" ht="15" hidden="false" customHeight="false" outlineLevel="0" collapsed="false">
      <c r="A3477" s="4" t="n">
        <v>40854</v>
      </c>
      <c r="B3477" s="0" t="s">
        <v>243</v>
      </c>
      <c r="C3477" s="0" t="s">
        <v>244</v>
      </c>
      <c r="D3477" s="14" t="n">
        <v>431.34</v>
      </c>
    </row>
    <row r="3478" customFormat="false" ht="15" hidden="false" customHeight="false" outlineLevel="0" collapsed="false">
      <c r="A3478" s="4" t="n">
        <v>40854</v>
      </c>
      <c r="B3478" s="0" t="s">
        <v>245</v>
      </c>
      <c r="C3478" s="0" t="s">
        <v>246</v>
      </c>
      <c r="D3478" s="14" t="n">
        <v>375.1</v>
      </c>
    </row>
    <row r="3479" customFormat="false" ht="15" hidden="false" customHeight="false" outlineLevel="0" collapsed="false">
      <c r="A3479" s="4" t="n">
        <v>40854</v>
      </c>
      <c r="B3479" s="0" t="s">
        <v>247</v>
      </c>
      <c r="C3479" s="0" t="s">
        <v>248</v>
      </c>
      <c r="D3479" s="14" t="n">
        <v>757.27</v>
      </c>
    </row>
    <row r="3480" customFormat="false" ht="15" hidden="false" customHeight="false" outlineLevel="0" collapsed="false">
      <c r="A3480" s="4" t="n">
        <v>40854</v>
      </c>
      <c r="B3480" s="0" t="s">
        <v>249</v>
      </c>
      <c r="C3480" s="0" t="s">
        <v>250</v>
      </c>
      <c r="D3480" s="14" t="n">
        <v>7.42</v>
      </c>
    </row>
    <row r="3481" customFormat="false" ht="15" hidden="false" customHeight="false" outlineLevel="0" collapsed="false">
      <c r="A3481" s="4" t="n">
        <v>40854</v>
      </c>
      <c r="B3481" s="0" t="s">
        <v>251</v>
      </c>
      <c r="C3481" s="0" t="s">
        <v>252</v>
      </c>
      <c r="D3481" s="14" t="n">
        <v>77</v>
      </c>
    </row>
    <row r="3482" customFormat="false" ht="15" hidden="false" customHeight="false" outlineLevel="0" collapsed="false">
      <c r="A3482" s="4" t="n">
        <v>40854</v>
      </c>
      <c r="B3482" s="0" t="s">
        <v>253</v>
      </c>
      <c r="C3482" s="0" t="s">
        <v>254</v>
      </c>
      <c r="D3482" s="14" t="n">
        <v>1359.89</v>
      </c>
    </row>
    <row r="3483" customFormat="false" ht="15" hidden="false" customHeight="false" outlineLevel="0" collapsed="false">
      <c r="A3483" s="4" t="n">
        <v>40854</v>
      </c>
      <c r="B3483" s="0" t="s">
        <v>255</v>
      </c>
      <c r="C3483" s="0" t="s">
        <v>256</v>
      </c>
      <c r="D3483" s="14" t="n">
        <v>170.59</v>
      </c>
    </row>
    <row r="3484" customFormat="false" ht="15" hidden="false" customHeight="false" outlineLevel="0" collapsed="false">
      <c r="A3484" s="4" t="n">
        <v>40854</v>
      </c>
      <c r="B3484" s="0" t="s">
        <v>257</v>
      </c>
      <c r="C3484" s="0" t="s">
        <v>258</v>
      </c>
      <c r="D3484" s="14" t="n">
        <v>233.19</v>
      </c>
    </row>
    <row r="3485" customFormat="false" ht="15" hidden="false" customHeight="false" outlineLevel="0" collapsed="false">
      <c r="A3485" s="4" t="n">
        <v>40854</v>
      </c>
      <c r="B3485" s="0" t="s">
        <v>259</v>
      </c>
      <c r="C3485" s="0" t="s">
        <v>260</v>
      </c>
      <c r="D3485" s="14" t="n">
        <v>514.48</v>
      </c>
    </row>
    <row r="3486" customFormat="false" ht="15" hidden="false" customHeight="false" outlineLevel="0" collapsed="false">
      <c r="A3486" s="4" t="n">
        <v>40854</v>
      </c>
      <c r="B3486" s="0" t="s">
        <v>261</v>
      </c>
      <c r="C3486" s="0" t="s">
        <v>262</v>
      </c>
      <c r="D3486" s="14" t="n">
        <v>538.2</v>
      </c>
    </row>
    <row r="3487" customFormat="false" ht="15" hidden="false" customHeight="false" outlineLevel="0" collapsed="false">
      <c r="A3487" s="4" t="n">
        <v>40854</v>
      </c>
      <c r="B3487" s="0" t="s">
        <v>263</v>
      </c>
      <c r="C3487" s="0" t="s">
        <v>264</v>
      </c>
      <c r="D3487" s="14" t="n">
        <v>272.53</v>
      </c>
    </row>
    <row r="3488" customFormat="false" ht="15" hidden="false" customHeight="false" outlineLevel="0" collapsed="false">
      <c r="A3488" s="4" t="n">
        <v>40854</v>
      </c>
      <c r="B3488" s="0" t="s">
        <v>265</v>
      </c>
      <c r="C3488" s="0" t="s">
        <v>266</v>
      </c>
      <c r="D3488" s="14" t="n">
        <v>152.63</v>
      </c>
    </row>
    <row r="3489" customFormat="false" ht="15" hidden="false" customHeight="false" outlineLevel="0" collapsed="false">
      <c r="A3489" s="4" t="n">
        <v>40854</v>
      </c>
      <c r="B3489" s="0" t="s">
        <v>267</v>
      </c>
      <c r="C3489" s="0" t="s">
        <v>268</v>
      </c>
      <c r="D3489" s="14" t="n">
        <v>153</v>
      </c>
    </row>
    <row r="3490" customFormat="false" ht="15" hidden="false" customHeight="false" outlineLevel="0" collapsed="false">
      <c r="A3490" s="4" t="n">
        <v>40854</v>
      </c>
      <c r="B3490" s="0" t="s">
        <v>269</v>
      </c>
      <c r="C3490" s="0" t="s">
        <v>270</v>
      </c>
      <c r="D3490" s="14" t="n">
        <v>5332.07</v>
      </c>
    </row>
    <row r="3491" customFormat="false" ht="15" hidden="false" customHeight="false" outlineLevel="0" collapsed="false">
      <c r="A3491" s="4" t="n">
        <v>40854</v>
      </c>
      <c r="B3491" s="0" t="s">
        <v>271</v>
      </c>
      <c r="C3491" s="0" t="s">
        <v>272</v>
      </c>
      <c r="D3491" s="14" t="n">
        <v>188.25</v>
      </c>
    </row>
    <row r="3492" customFormat="false" ht="15" hidden="false" customHeight="false" outlineLevel="0" collapsed="false">
      <c r="A3492" s="4" t="n">
        <v>40854</v>
      </c>
      <c r="B3492" s="0" t="s">
        <v>273</v>
      </c>
      <c r="C3492" s="0" t="s">
        <v>274</v>
      </c>
      <c r="D3492" s="14" t="n">
        <v>65.88</v>
      </c>
    </row>
    <row r="3493" customFormat="false" ht="15" hidden="false" customHeight="false" outlineLevel="0" collapsed="false">
      <c r="A3493" s="4" t="n">
        <v>40854</v>
      </c>
      <c r="B3493" s="0" t="s">
        <v>275</v>
      </c>
      <c r="C3493" s="0" t="s">
        <v>276</v>
      </c>
      <c r="D3493" s="14" t="n">
        <v>56.1</v>
      </c>
    </row>
    <row r="3494" customFormat="false" ht="15" hidden="false" customHeight="false" outlineLevel="0" collapsed="false">
      <c r="A3494" s="4" t="n">
        <v>40854</v>
      </c>
      <c r="B3494" s="0" t="s">
        <v>279</v>
      </c>
      <c r="C3494" s="0" t="s">
        <v>280</v>
      </c>
      <c r="D3494" s="14" t="n">
        <v>416.46</v>
      </c>
    </row>
    <row r="3495" customFormat="false" ht="15" hidden="false" customHeight="false" outlineLevel="0" collapsed="false">
      <c r="A3495" s="4" t="n">
        <v>40854</v>
      </c>
      <c r="B3495" s="0" t="s">
        <v>281</v>
      </c>
      <c r="C3495" s="0" t="s">
        <v>282</v>
      </c>
      <c r="D3495" s="14" t="n">
        <v>2.95</v>
      </c>
    </row>
    <row r="3496" customFormat="false" ht="15" hidden="false" customHeight="false" outlineLevel="0" collapsed="false">
      <c r="A3496" s="4" t="n">
        <v>40854</v>
      </c>
      <c r="B3496" s="0" t="s">
        <v>283</v>
      </c>
      <c r="C3496" s="0" t="s">
        <v>284</v>
      </c>
      <c r="D3496" s="14" t="n">
        <v>388.52</v>
      </c>
    </row>
    <row r="3497" customFormat="false" ht="15" hidden="false" customHeight="false" outlineLevel="0" collapsed="false">
      <c r="A3497" s="4" t="n">
        <v>40854</v>
      </c>
      <c r="B3497" s="0" t="s">
        <v>285</v>
      </c>
      <c r="C3497" s="0" t="s">
        <v>286</v>
      </c>
      <c r="D3497" s="14" t="n">
        <v>227.04</v>
      </c>
    </row>
    <row r="3498" customFormat="false" ht="15" hidden="false" customHeight="false" outlineLevel="0" collapsed="false">
      <c r="A3498" s="4" t="n">
        <v>40854</v>
      </c>
      <c r="B3498" s="0" t="s">
        <v>287</v>
      </c>
      <c r="C3498" s="0" t="s">
        <v>288</v>
      </c>
      <c r="D3498" s="14" t="n">
        <v>711.47</v>
      </c>
    </row>
    <row r="3499" customFormat="false" ht="15" hidden="false" customHeight="false" outlineLevel="0" collapsed="false">
      <c r="A3499" s="4" t="n">
        <v>40854</v>
      </c>
      <c r="B3499" s="0" t="s">
        <v>289</v>
      </c>
      <c r="C3499" s="0" t="s">
        <v>290</v>
      </c>
      <c r="D3499" s="14" t="n">
        <v>390.24</v>
      </c>
    </row>
    <row r="3500" customFormat="false" ht="15" hidden="false" customHeight="false" outlineLevel="0" collapsed="false">
      <c r="A3500" s="4" t="n">
        <v>40854</v>
      </c>
      <c r="B3500" s="0" t="s">
        <v>291</v>
      </c>
      <c r="C3500" s="0" t="s">
        <v>292</v>
      </c>
      <c r="D3500" s="14" t="n">
        <v>120.3</v>
      </c>
    </row>
    <row r="3501" customFormat="false" ht="15" hidden="false" customHeight="false" outlineLevel="0" collapsed="false">
      <c r="A3501" s="4" t="n">
        <v>40854</v>
      </c>
      <c r="B3501" s="0" t="s">
        <v>293</v>
      </c>
      <c r="C3501" s="0" t="s">
        <v>294</v>
      </c>
      <c r="D3501" s="14" t="n">
        <v>196.98</v>
      </c>
    </row>
    <row r="3502" customFormat="false" ht="15" hidden="false" customHeight="false" outlineLevel="0" collapsed="false">
      <c r="A3502" s="4" t="n">
        <v>40854</v>
      </c>
      <c r="B3502" s="0" t="s">
        <v>295</v>
      </c>
      <c r="C3502" s="0" t="s">
        <v>296</v>
      </c>
      <c r="D3502" s="14" t="n">
        <v>200.05</v>
      </c>
    </row>
    <row r="3503" customFormat="false" ht="15" hidden="false" customHeight="false" outlineLevel="0" collapsed="false">
      <c r="A3503" s="4" t="n">
        <v>40854</v>
      </c>
      <c r="B3503" s="0" t="s">
        <v>297</v>
      </c>
      <c r="C3503" s="0" t="s">
        <v>298</v>
      </c>
      <c r="D3503" s="14" t="n">
        <v>70.68</v>
      </c>
    </row>
    <row r="3504" customFormat="false" ht="15" hidden="false" customHeight="false" outlineLevel="0" collapsed="false">
      <c r="A3504" s="4" t="n">
        <v>40854</v>
      </c>
      <c r="B3504" s="0" t="s">
        <v>299</v>
      </c>
      <c r="C3504" s="0" t="s">
        <v>300</v>
      </c>
      <c r="D3504" s="14" t="n">
        <v>514.06</v>
      </c>
    </row>
    <row r="3505" customFormat="false" ht="15" hidden="false" customHeight="false" outlineLevel="0" collapsed="false">
      <c r="A3505" s="4" t="n">
        <v>40854</v>
      </c>
      <c r="B3505" s="0" t="s">
        <v>301</v>
      </c>
      <c r="C3505" s="0" t="s">
        <v>302</v>
      </c>
      <c r="D3505" s="14" t="n">
        <v>260.2</v>
      </c>
    </row>
    <row r="3506" customFormat="false" ht="15" hidden="false" customHeight="false" outlineLevel="0" collapsed="false">
      <c r="A3506" s="4" t="n">
        <v>40854</v>
      </c>
      <c r="B3506" s="0" t="s">
        <v>303</v>
      </c>
      <c r="C3506" s="0" t="s">
        <v>304</v>
      </c>
      <c r="D3506" s="14" t="n">
        <v>409.55</v>
      </c>
    </row>
    <row r="3507" customFormat="false" ht="15" hidden="false" customHeight="false" outlineLevel="0" collapsed="false">
      <c r="A3507" s="4" t="n">
        <v>40854</v>
      </c>
      <c r="B3507" s="0" t="s">
        <v>305</v>
      </c>
      <c r="C3507" s="0" t="s">
        <v>306</v>
      </c>
      <c r="D3507" s="14" t="n">
        <v>891.33</v>
      </c>
    </row>
    <row r="3508" customFormat="false" ht="15" hidden="false" customHeight="false" outlineLevel="0" collapsed="false">
      <c r="A3508" s="4" t="n">
        <v>40854</v>
      </c>
      <c r="B3508" s="0" t="s">
        <v>307</v>
      </c>
      <c r="C3508" s="0" t="s">
        <v>308</v>
      </c>
      <c r="D3508" s="14" t="n">
        <v>1113.71</v>
      </c>
    </row>
    <row r="3509" customFormat="false" ht="15" hidden="false" customHeight="false" outlineLevel="0" collapsed="false">
      <c r="A3509" s="4" t="n">
        <v>40854</v>
      </c>
      <c r="B3509" s="0" t="s">
        <v>309</v>
      </c>
      <c r="C3509" s="0" t="s">
        <v>310</v>
      </c>
      <c r="D3509" s="14" t="n">
        <v>188.14</v>
      </c>
    </row>
    <row r="3510" customFormat="false" ht="15" hidden="false" customHeight="false" outlineLevel="0" collapsed="false">
      <c r="A3510" s="4" t="n">
        <v>40854</v>
      </c>
      <c r="B3510" s="0" t="s">
        <v>311</v>
      </c>
      <c r="C3510" s="0" t="s">
        <v>312</v>
      </c>
      <c r="D3510" s="14" t="n">
        <v>2269.56</v>
      </c>
    </row>
    <row r="3511" customFormat="false" ht="15" hidden="false" customHeight="false" outlineLevel="0" collapsed="false">
      <c r="A3511" s="4" t="n">
        <v>40854</v>
      </c>
      <c r="B3511" s="0" t="s">
        <v>313</v>
      </c>
      <c r="C3511" s="0" t="s">
        <v>314</v>
      </c>
      <c r="D3511" s="14" t="n">
        <v>264.48</v>
      </c>
    </row>
    <row r="3512" customFormat="false" ht="15" hidden="false" customHeight="false" outlineLevel="0" collapsed="false">
      <c r="A3512" s="4" t="n">
        <v>40854</v>
      </c>
      <c r="B3512" s="0" t="s">
        <v>315</v>
      </c>
      <c r="C3512" s="0" t="s">
        <v>316</v>
      </c>
      <c r="D3512" s="14" t="n">
        <v>768.85</v>
      </c>
    </row>
    <row r="3513" customFormat="false" ht="15" hidden="false" customHeight="false" outlineLevel="0" collapsed="false">
      <c r="A3513" s="4" t="n">
        <v>40854</v>
      </c>
      <c r="B3513" s="0" t="s">
        <v>317</v>
      </c>
      <c r="C3513" s="0" t="s">
        <v>318</v>
      </c>
      <c r="D3513" s="14" t="n">
        <v>372.21</v>
      </c>
    </row>
    <row r="3514" customFormat="false" ht="15" hidden="false" customHeight="false" outlineLevel="0" collapsed="false">
      <c r="A3514" s="4" t="n">
        <v>40854</v>
      </c>
      <c r="B3514" s="0" t="s">
        <v>319</v>
      </c>
      <c r="C3514" s="0" t="s">
        <v>320</v>
      </c>
      <c r="D3514" s="14" t="n">
        <v>675.47</v>
      </c>
    </row>
    <row r="3515" customFormat="false" ht="15" hidden="false" customHeight="false" outlineLevel="0" collapsed="false">
      <c r="A3515" s="4" t="n">
        <v>40854</v>
      </c>
      <c r="B3515" s="0" t="s">
        <v>321</v>
      </c>
      <c r="C3515" s="0" t="s">
        <v>322</v>
      </c>
      <c r="D3515" s="14" t="n">
        <v>665.38</v>
      </c>
    </row>
    <row r="3516" customFormat="false" ht="15" hidden="false" customHeight="false" outlineLevel="0" collapsed="false">
      <c r="A3516" s="4" t="n">
        <v>40854</v>
      </c>
      <c r="B3516" s="0" t="s">
        <v>323</v>
      </c>
      <c r="C3516" s="0" t="s">
        <v>324</v>
      </c>
      <c r="D3516" s="14" t="n">
        <v>1224.8</v>
      </c>
    </row>
    <row r="3517" customFormat="false" ht="15" hidden="false" customHeight="false" outlineLevel="0" collapsed="false">
      <c r="A3517" s="4" t="n">
        <v>40854</v>
      </c>
      <c r="B3517" s="0" t="s">
        <v>325</v>
      </c>
      <c r="C3517" s="0" t="s">
        <v>326</v>
      </c>
      <c r="D3517" s="14" t="n">
        <v>241.55</v>
      </c>
    </row>
    <row r="3518" customFormat="false" ht="15" hidden="false" customHeight="false" outlineLevel="0" collapsed="false">
      <c r="A3518" s="4" t="n">
        <v>40854</v>
      </c>
      <c r="B3518" s="0" t="s">
        <v>327</v>
      </c>
      <c r="C3518" s="0" t="s">
        <v>328</v>
      </c>
      <c r="D3518" s="14" t="n">
        <v>37.5</v>
      </c>
    </row>
    <row r="3519" customFormat="false" ht="15" hidden="false" customHeight="false" outlineLevel="0" collapsed="false">
      <c r="A3519" s="4" t="n">
        <v>40854</v>
      </c>
      <c r="B3519" s="0" t="s">
        <v>329</v>
      </c>
      <c r="C3519" s="0" t="s">
        <v>330</v>
      </c>
      <c r="D3519" s="14" t="n">
        <v>1006.86</v>
      </c>
    </row>
    <row r="3520" customFormat="false" ht="15" hidden="false" customHeight="false" outlineLevel="0" collapsed="false">
      <c r="A3520" s="4" t="n">
        <v>40854</v>
      </c>
      <c r="B3520" s="0" t="s">
        <v>331</v>
      </c>
      <c r="C3520" s="0" t="s">
        <v>332</v>
      </c>
      <c r="D3520" s="14" t="n">
        <v>884.62</v>
      </c>
    </row>
    <row r="3521" customFormat="false" ht="15" hidden="false" customHeight="false" outlineLevel="0" collapsed="false">
      <c r="A3521" s="4" t="n">
        <v>40854</v>
      </c>
      <c r="B3521" s="0" t="s">
        <v>333</v>
      </c>
      <c r="C3521" s="0" t="s">
        <v>334</v>
      </c>
      <c r="D3521" s="14" t="n">
        <v>639.84</v>
      </c>
    </row>
    <row r="3522" customFormat="false" ht="15" hidden="false" customHeight="false" outlineLevel="0" collapsed="false">
      <c r="A3522" s="4" t="n">
        <v>40854</v>
      </c>
      <c r="B3522" s="0" t="s">
        <v>335</v>
      </c>
      <c r="C3522" s="0" t="s">
        <v>336</v>
      </c>
      <c r="D3522" s="14" t="n">
        <v>61.17</v>
      </c>
    </row>
    <row r="3523" customFormat="false" ht="15" hidden="false" customHeight="false" outlineLevel="0" collapsed="false">
      <c r="A3523" s="4" t="n">
        <v>40854</v>
      </c>
      <c r="B3523" s="0" t="s">
        <v>337</v>
      </c>
      <c r="C3523" s="0" t="s">
        <v>338</v>
      </c>
      <c r="D3523" s="14" t="n">
        <v>467.49</v>
      </c>
    </row>
    <row r="3524" customFormat="false" ht="15" hidden="false" customHeight="false" outlineLevel="0" collapsed="false">
      <c r="A3524" s="4" t="n">
        <v>40854</v>
      </c>
      <c r="B3524" s="0" t="s">
        <v>343</v>
      </c>
      <c r="C3524" s="0" t="s">
        <v>344</v>
      </c>
      <c r="D3524" s="14" t="n">
        <v>512.95</v>
      </c>
    </row>
    <row r="3525" customFormat="false" ht="15" hidden="false" customHeight="false" outlineLevel="0" collapsed="false">
      <c r="A3525" s="4" t="n">
        <v>40854</v>
      </c>
      <c r="B3525" s="0" t="s">
        <v>345</v>
      </c>
      <c r="C3525" s="0" t="s">
        <v>346</v>
      </c>
      <c r="D3525" s="14" t="n">
        <v>454.31</v>
      </c>
    </row>
    <row r="3526" customFormat="false" ht="15" hidden="false" customHeight="false" outlineLevel="0" collapsed="false">
      <c r="A3526" s="4" t="n">
        <v>40854</v>
      </c>
      <c r="B3526" s="0" t="s">
        <v>347</v>
      </c>
      <c r="C3526" s="0" t="s">
        <v>348</v>
      </c>
      <c r="D3526" s="14" t="n">
        <v>235.53</v>
      </c>
    </row>
    <row r="3527" customFormat="false" ht="15" hidden="false" customHeight="false" outlineLevel="0" collapsed="false">
      <c r="A3527" s="4" t="n">
        <v>40854</v>
      </c>
      <c r="B3527" s="0" t="s">
        <v>349</v>
      </c>
      <c r="C3527" s="0" t="s">
        <v>350</v>
      </c>
      <c r="D3527" s="14" t="n">
        <v>702.33</v>
      </c>
    </row>
    <row r="3528" customFormat="false" ht="15" hidden="false" customHeight="false" outlineLevel="0" collapsed="false">
      <c r="A3528" s="4" t="n">
        <v>40854</v>
      </c>
      <c r="B3528" s="0" t="s">
        <v>351</v>
      </c>
      <c r="C3528" s="0" t="s">
        <v>352</v>
      </c>
      <c r="D3528" s="14" t="n">
        <v>184.56</v>
      </c>
    </row>
    <row r="3529" customFormat="false" ht="15" hidden="false" customHeight="false" outlineLevel="0" collapsed="false">
      <c r="A3529" s="4" t="n">
        <v>40854</v>
      </c>
      <c r="B3529" s="0" t="s">
        <v>353</v>
      </c>
      <c r="C3529" s="0" t="s">
        <v>354</v>
      </c>
      <c r="D3529" s="14" t="n">
        <v>1584.52</v>
      </c>
    </row>
    <row r="3530" customFormat="false" ht="15" hidden="false" customHeight="false" outlineLevel="0" collapsed="false">
      <c r="A3530" s="4" t="n">
        <v>40854</v>
      </c>
      <c r="B3530" s="0" t="s">
        <v>355</v>
      </c>
      <c r="C3530" s="0" t="s">
        <v>356</v>
      </c>
      <c r="D3530" s="14" t="n">
        <v>615.76</v>
      </c>
    </row>
    <row r="3531" customFormat="false" ht="15" hidden="false" customHeight="false" outlineLevel="0" collapsed="false">
      <c r="A3531" s="4" t="n">
        <v>40854</v>
      </c>
      <c r="B3531" s="0" t="s">
        <v>357</v>
      </c>
      <c r="C3531" s="0" t="s">
        <v>358</v>
      </c>
      <c r="D3531" s="14" t="n">
        <v>475.26</v>
      </c>
    </row>
    <row r="3532" customFormat="false" ht="15" hidden="false" customHeight="false" outlineLevel="0" collapsed="false">
      <c r="A3532" s="4" t="n">
        <v>40854</v>
      </c>
      <c r="B3532" s="0" t="s">
        <v>359</v>
      </c>
      <c r="C3532" s="0" t="s">
        <v>360</v>
      </c>
      <c r="D3532" s="14" t="n">
        <v>1274.74</v>
      </c>
    </row>
    <row r="3533" customFormat="false" ht="15" hidden="false" customHeight="false" outlineLevel="0" collapsed="false">
      <c r="A3533" s="4" t="n">
        <v>40854</v>
      </c>
      <c r="B3533" s="0" t="s">
        <v>361</v>
      </c>
      <c r="C3533" s="0" t="s">
        <v>362</v>
      </c>
      <c r="D3533" s="14" t="n">
        <v>397.65</v>
      </c>
    </row>
    <row r="3534" customFormat="false" ht="15" hidden="false" customHeight="false" outlineLevel="0" collapsed="false">
      <c r="A3534" s="4" t="n">
        <v>40854</v>
      </c>
      <c r="B3534" s="0" t="s">
        <v>363</v>
      </c>
      <c r="C3534" s="0" t="s">
        <v>364</v>
      </c>
      <c r="D3534" s="14" t="n">
        <v>136</v>
      </c>
    </row>
    <row r="3535" customFormat="false" ht="15" hidden="false" customHeight="false" outlineLevel="0" collapsed="false">
      <c r="A3535" s="4" t="n">
        <v>40854</v>
      </c>
      <c r="B3535" s="0" t="s">
        <v>365</v>
      </c>
      <c r="C3535" s="0" t="s">
        <v>366</v>
      </c>
      <c r="D3535" s="14" t="n">
        <v>271.26</v>
      </c>
    </row>
    <row r="3536" customFormat="false" ht="15" hidden="false" customHeight="false" outlineLevel="0" collapsed="false">
      <c r="A3536" s="4" t="n">
        <v>40854</v>
      </c>
      <c r="B3536" s="0" t="s">
        <v>367</v>
      </c>
      <c r="C3536" s="0" t="s">
        <v>368</v>
      </c>
      <c r="D3536" s="14" t="n">
        <v>885.93</v>
      </c>
    </row>
    <row r="3537" customFormat="false" ht="15" hidden="false" customHeight="false" outlineLevel="0" collapsed="false">
      <c r="A3537" s="4" t="n">
        <v>40854</v>
      </c>
      <c r="B3537" s="0" t="s">
        <v>369</v>
      </c>
      <c r="C3537" s="0" t="s">
        <v>370</v>
      </c>
      <c r="D3537" s="14" t="n">
        <v>206.54</v>
      </c>
    </row>
    <row r="3538" customFormat="false" ht="15" hidden="false" customHeight="false" outlineLevel="0" collapsed="false">
      <c r="A3538" s="4" t="n">
        <v>40854</v>
      </c>
      <c r="B3538" s="0" t="s">
        <v>371</v>
      </c>
      <c r="C3538" s="0" t="s">
        <v>372</v>
      </c>
      <c r="D3538" s="14" t="n">
        <v>641.63</v>
      </c>
    </row>
    <row r="3539" customFormat="false" ht="15" hidden="false" customHeight="false" outlineLevel="0" collapsed="false">
      <c r="A3539" s="4" t="n">
        <v>40854</v>
      </c>
      <c r="B3539" s="0" t="s">
        <v>373</v>
      </c>
      <c r="C3539" s="0" t="s">
        <v>374</v>
      </c>
      <c r="D3539" s="14" t="n">
        <v>451.29</v>
      </c>
    </row>
    <row r="3540" customFormat="false" ht="15" hidden="false" customHeight="false" outlineLevel="0" collapsed="false">
      <c r="A3540" s="4" t="n">
        <v>40854</v>
      </c>
      <c r="B3540" s="0" t="s">
        <v>375</v>
      </c>
      <c r="C3540" s="0" t="s">
        <v>376</v>
      </c>
      <c r="D3540" s="14" t="n">
        <v>76.22</v>
      </c>
    </row>
    <row r="3541" customFormat="false" ht="15" hidden="false" customHeight="false" outlineLevel="0" collapsed="false">
      <c r="A3541" s="4" t="n">
        <v>40854</v>
      </c>
      <c r="B3541" s="0" t="s">
        <v>377</v>
      </c>
      <c r="C3541" s="0" t="s">
        <v>378</v>
      </c>
      <c r="D3541" s="14" t="n">
        <v>125.79</v>
      </c>
    </row>
    <row r="3542" customFormat="false" ht="15" hidden="false" customHeight="false" outlineLevel="0" collapsed="false">
      <c r="A3542" s="4" t="n">
        <v>40854</v>
      </c>
      <c r="B3542" s="0" t="s">
        <v>379</v>
      </c>
      <c r="C3542" s="0" t="s">
        <v>380</v>
      </c>
      <c r="D3542" s="14" t="n">
        <v>45.38</v>
      </c>
    </row>
    <row r="3543" customFormat="false" ht="15" hidden="false" customHeight="false" outlineLevel="0" collapsed="false">
      <c r="A3543" s="4" t="n">
        <v>40854</v>
      </c>
      <c r="B3543" s="0" t="s">
        <v>381</v>
      </c>
      <c r="C3543" s="0" t="s">
        <v>382</v>
      </c>
      <c r="D3543" s="14" t="n">
        <v>291.93</v>
      </c>
    </row>
    <row r="3544" customFormat="false" ht="15" hidden="false" customHeight="false" outlineLevel="0" collapsed="false">
      <c r="A3544" s="4" t="n">
        <v>40854</v>
      </c>
      <c r="B3544" s="0" t="s">
        <v>383</v>
      </c>
      <c r="C3544" s="0" t="s">
        <v>384</v>
      </c>
      <c r="D3544" s="14" t="n">
        <v>16.5</v>
      </c>
    </row>
    <row r="3545" customFormat="false" ht="15" hidden="false" customHeight="false" outlineLevel="0" collapsed="false">
      <c r="A3545" s="4" t="n">
        <v>40854</v>
      </c>
      <c r="B3545" s="0" t="s">
        <v>385</v>
      </c>
      <c r="C3545" s="0" t="s">
        <v>386</v>
      </c>
      <c r="D3545" s="14" t="n">
        <v>871.21</v>
      </c>
    </row>
    <row r="3546" customFormat="false" ht="15" hidden="false" customHeight="false" outlineLevel="0" collapsed="false">
      <c r="A3546" s="4" t="n">
        <v>40854</v>
      </c>
      <c r="B3546" s="0" t="s">
        <v>387</v>
      </c>
      <c r="C3546" s="0" t="s">
        <v>388</v>
      </c>
      <c r="D3546" s="14" t="n">
        <v>108.03</v>
      </c>
    </row>
    <row r="3547" customFormat="false" ht="15" hidden="false" customHeight="false" outlineLevel="0" collapsed="false">
      <c r="A3547" s="4" t="n">
        <v>40854</v>
      </c>
      <c r="B3547" s="0" t="s">
        <v>389</v>
      </c>
      <c r="C3547" s="0" t="s">
        <v>390</v>
      </c>
      <c r="D3547" s="14" t="n">
        <v>33.13</v>
      </c>
    </row>
    <row r="3548" customFormat="false" ht="15" hidden="false" customHeight="false" outlineLevel="0" collapsed="false">
      <c r="A3548" s="4" t="n">
        <v>40854</v>
      </c>
      <c r="B3548" s="0" t="s">
        <v>391</v>
      </c>
      <c r="C3548" s="0" t="s">
        <v>392</v>
      </c>
      <c r="D3548" s="14" t="n">
        <v>158.8</v>
      </c>
    </row>
    <row r="3549" customFormat="false" ht="15" hidden="false" customHeight="false" outlineLevel="0" collapsed="false">
      <c r="A3549" s="4" t="n">
        <v>40854</v>
      </c>
      <c r="B3549" s="0" t="s">
        <v>393</v>
      </c>
      <c r="C3549" s="0" t="s">
        <v>394</v>
      </c>
      <c r="D3549" s="14" t="n">
        <v>73.54</v>
      </c>
    </row>
    <row r="3550" customFormat="false" ht="15" hidden="false" customHeight="false" outlineLevel="0" collapsed="false">
      <c r="A3550" s="4" t="n">
        <v>40854</v>
      </c>
      <c r="B3550" s="0" t="s">
        <v>395</v>
      </c>
      <c r="C3550" s="0" t="s">
        <v>396</v>
      </c>
      <c r="D3550" s="14" t="n">
        <v>70.8</v>
      </c>
    </row>
    <row r="3551" customFormat="false" ht="15" hidden="false" customHeight="false" outlineLevel="0" collapsed="false">
      <c r="A3551" s="4" t="n">
        <v>40854</v>
      </c>
      <c r="B3551" s="0" t="s">
        <v>397</v>
      </c>
      <c r="C3551" s="0" t="s">
        <v>398</v>
      </c>
      <c r="D3551" s="14" t="n">
        <v>105.25</v>
      </c>
    </row>
    <row r="3552" customFormat="false" ht="15" hidden="false" customHeight="false" outlineLevel="0" collapsed="false">
      <c r="A3552" s="4" t="n">
        <v>40854</v>
      </c>
      <c r="B3552" s="0" t="s">
        <v>399</v>
      </c>
      <c r="C3552" s="0" t="s">
        <v>400</v>
      </c>
      <c r="D3552" s="14" t="n">
        <v>503.83</v>
      </c>
    </row>
    <row r="3553" customFormat="false" ht="15" hidden="false" customHeight="false" outlineLevel="0" collapsed="false">
      <c r="A3553" s="4" t="n">
        <v>40854</v>
      </c>
      <c r="B3553" s="0" t="s">
        <v>401</v>
      </c>
      <c r="C3553" s="0" t="s">
        <v>402</v>
      </c>
      <c r="D3553" s="14" t="n">
        <v>424.05</v>
      </c>
    </row>
    <row r="3554" customFormat="false" ht="15" hidden="false" customHeight="false" outlineLevel="0" collapsed="false">
      <c r="A3554" s="4" t="n">
        <v>40854</v>
      </c>
      <c r="B3554" s="0" t="s">
        <v>403</v>
      </c>
      <c r="C3554" s="0" t="s">
        <v>404</v>
      </c>
      <c r="D3554" s="14" t="n">
        <v>564.24</v>
      </c>
    </row>
    <row r="3555" customFormat="false" ht="15" hidden="false" customHeight="false" outlineLevel="0" collapsed="false">
      <c r="A3555" s="4" t="n">
        <v>40854</v>
      </c>
      <c r="B3555" s="0" t="s">
        <v>405</v>
      </c>
      <c r="C3555" s="0" t="s">
        <v>406</v>
      </c>
      <c r="D3555" s="14" t="n">
        <v>606.85</v>
      </c>
    </row>
    <row r="3556" customFormat="false" ht="15" hidden="false" customHeight="false" outlineLevel="0" collapsed="false">
      <c r="A3556" s="4" t="n">
        <v>40854</v>
      </c>
      <c r="B3556" s="0" t="s">
        <v>407</v>
      </c>
      <c r="C3556" s="0" t="s">
        <v>408</v>
      </c>
      <c r="D3556" s="14" t="n">
        <v>844.24</v>
      </c>
    </row>
    <row r="3557" customFormat="false" ht="15" hidden="false" customHeight="false" outlineLevel="0" collapsed="false">
      <c r="A3557" s="4" t="n">
        <v>40854</v>
      </c>
      <c r="B3557" s="0" t="s">
        <v>409</v>
      </c>
      <c r="C3557" s="0" t="s">
        <v>410</v>
      </c>
      <c r="D3557" s="14" t="n">
        <v>284.29</v>
      </c>
    </row>
    <row r="3558" customFormat="false" ht="15" hidden="false" customHeight="false" outlineLevel="0" collapsed="false">
      <c r="A3558" s="4" t="n">
        <v>40854</v>
      </c>
      <c r="B3558" s="0" t="s">
        <v>411</v>
      </c>
      <c r="C3558" s="0" t="s">
        <v>412</v>
      </c>
      <c r="D3558" s="14" t="n">
        <v>1244.25</v>
      </c>
    </row>
    <row r="3559" customFormat="false" ht="15" hidden="false" customHeight="false" outlineLevel="0" collapsed="false">
      <c r="A3559" s="4" t="n">
        <v>40854</v>
      </c>
      <c r="B3559" s="0" t="s">
        <v>413</v>
      </c>
      <c r="C3559" s="0" t="s">
        <v>414</v>
      </c>
      <c r="D3559" s="14" t="n">
        <v>1294.57</v>
      </c>
    </row>
    <row r="3560" customFormat="false" ht="15" hidden="false" customHeight="false" outlineLevel="0" collapsed="false">
      <c r="A3560" s="4" t="n">
        <v>40854</v>
      </c>
      <c r="B3560" s="0" t="s">
        <v>415</v>
      </c>
      <c r="C3560" s="0" t="s">
        <v>416</v>
      </c>
      <c r="D3560" s="14" t="n">
        <v>494.72</v>
      </c>
    </row>
    <row r="3561" customFormat="false" ht="15" hidden="false" customHeight="false" outlineLevel="0" collapsed="false">
      <c r="A3561" s="4" t="n">
        <v>40854</v>
      </c>
      <c r="B3561" s="0" t="s">
        <v>417</v>
      </c>
      <c r="C3561" s="0" t="s">
        <v>418</v>
      </c>
      <c r="D3561" s="14" t="n">
        <v>340.62</v>
      </c>
    </row>
    <row r="3562" customFormat="false" ht="15" hidden="false" customHeight="false" outlineLevel="0" collapsed="false">
      <c r="A3562" s="4" t="n">
        <v>40854</v>
      </c>
      <c r="B3562" s="0" t="s">
        <v>419</v>
      </c>
      <c r="C3562" s="0" t="s">
        <v>420</v>
      </c>
      <c r="D3562" s="14" t="n">
        <v>1537.05</v>
      </c>
    </row>
    <row r="3563" customFormat="false" ht="15" hidden="false" customHeight="false" outlineLevel="0" collapsed="false">
      <c r="A3563" s="4" t="n">
        <v>40854</v>
      </c>
      <c r="B3563" s="0" t="s">
        <v>421</v>
      </c>
      <c r="C3563" s="0" t="s">
        <v>422</v>
      </c>
      <c r="D3563" s="14" t="n">
        <v>78.75</v>
      </c>
    </row>
    <row r="3564" customFormat="false" ht="15" hidden="false" customHeight="false" outlineLevel="0" collapsed="false">
      <c r="A3564" s="4" t="n">
        <v>40854</v>
      </c>
      <c r="B3564" s="0" t="s">
        <v>423</v>
      </c>
      <c r="C3564" s="0" t="s">
        <v>424</v>
      </c>
      <c r="D3564" s="14" t="n">
        <v>191.17</v>
      </c>
    </row>
    <row r="3565" customFormat="false" ht="15" hidden="false" customHeight="false" outlineLevel="0" collapsed="false">
      <c r="A3565" s="4" t="n">
        <v>40854</v>
      </c>
      <c r="B3565" s="0" t="s">
        <v>425</v>
      </c>
      <c r="C3565" s="0" t="s">
        <v>426</v>
      </c>
      <c r="D3565" s="14" t="n">
        <v>143.39</v>
      </c>
    </row>
    <row r="3566" customFormat="false" ht="15" hidden="false" customHeight="false" outlineLevel="0" collapsed="false">
      <c r="A3566" s="4" t="n">
        <v>40854</v>
      </c>
      <c r="B3566" s="0" t="s">
        <v>427</v>
      </c>
      <c r="C3566" s="0" t="s">
        <v>428</v>
      </c>
      <c r="D3566" s="14" t="n">
        <v>636.71</v>
      </c>
    </row>
    <row r="3567" customFormat="false" ht="15" hidden="false" customHeight="false" outlineLevel="0" collapsed="false">
      <c r="A3567" s="4" t="n">
        <v>40854</v>
      </c>
      <c r="B3567" s="0" t="s">
        <v>431</v>
      </c>
      <c r="C3567" s="0" t="s">
        <v>432</v>
      </c>
      <c r="D3567" s="14" t="n">
        <v>263.78</v>
      </c>
    </row>
    <row r="3568" customFormat="false" ht="15" hidden="false" customHeight="false" outlineLevel="0" collapsed="false">
      <c r="A3568" s="4" t="n">
        <v>40854</v>
      </c>
      <c r="B3568" s="0" t="s">
        <v>433</v>
      </c>
      <c r="C3568" s="0" t="s">
        <v>434</v>
      </c>
      <c r="D3568" s="14" t="n">
        <v>129.35</v>
      </c>
    </row>
    <row r="3569" customFormat="false" ht="15" hidden="false" customHeight="false" outlineLevel="0" collapsed="false">
      <c r="A3569" s="4" t="n">
        <v>40854</v>
      </c>
      <c r="B3569" s="0" t="s">
        <v>435</v>
      </c>
      <c r="C3569" s="0" t="s">
        <v>436</v>
      </c>
      <c r="D3569" s="14" t="n">
        <v>159.32</v>
      </c>
    </row>
    <row r="3570" customFormat="false" ht="15" hidden="false" customHeight="false" outlineLevel="0" collapsed="false">
      <c r="A3570" s="4" t="n">
        <v>40854</v>
      </c>
      <c r="B3570" s="0" t="s">
        <v>437</v>
      </c>
      <c r="C3570" s="0" t="s">
        <v>438</v>
      </c>
      <c r="D3570" s="14" t="n">
        <v>251.49</v>
      </c>
    </row>
    <row r="3571" customFormat="false" ht="15" hidden="false" customHeight="false" outlineLevel="0" collapsed="false">
      <c r="A3571" s="4" t="n">
        <v>40854</v>
      </c>
      <c r="B3571" s="0" t="s">
        <v>439</v>
      </c>
      <c r="C3571" s="0" t="s">
        <v>440</v>
      </c>
      <c r="D3571" s="14" t="n">
        <v>368.64</v>
      </c>
    </row>
    <row r="3572" customFormat="false" ht="15" hidden="false" customHeight="false" outlineLevel="0" collapsed="false">
      <c r="A3572" s="4" t="n">
        <v>40854</v>
      </c>
      <c r="B3572" s="0" t="s">
        <v>441</v>
      </c>
      <c r="C3572" s="0" t="s">
        <v>442</v>
      </c>
      <c r="D3572" s="14" t="n">
        <v>64.9</v>
      </c>
    </row>
    <row r="3573" customFormat="false" ht="15" hidden="false" customHeight="false" outlineLevel="0" collapsed="false">
      <c r="A3573" s="4" t="n">
        <v>40854</v>
      </c>
      <c r="B3573" s="0" t="s">
        <v>443</v>
      </c>
      <c r="C3573" s="0" t="s">
        <v>444</v>
      </c>
      <c r="D3573" s="14" t="n">
        <v>58.79</v>
      </c>
    </row>
    <row r="3574" customFormat="false" ht="15" hidden="false" customHeight="false" outlineLevel="0" collapsed="false">
      <c r="A3574" s="4" t="n">
        <v>40854</v>
      </c>
      <c r="B3574" s="0" t="s">
        <v>445</v>
      </c>
      <c r="C3574" s="0" t="s">
        <v>446</v>
      </c>
      <c r="D3574" s="14" t="n">
        <v>69.4</v>
      </c>
    </row>
    <row r="3575" customFormat="false" ht="15" hidden="false" customHeight="false" outlineLevel="0" collapsed="false">
      <c r="A3575" s="4" t="n">
        <v>40854</v>
      </c>
      <c r="B3575" s="0" t="s">
        <v>447</v>
      </c>
      <c r="C3575" s="0" t="s">
        <v>448</v>
      </c>
      <c r="D3575" s="14" t="n">
        <v>340</v>
      </c>
    </row>
    <row r="3576" customFormat="false" ht="15" hidden="false" customHeight="false" outlineLevel="0" collapsed="false">
      <c r="A3576" s="4" t="n">
        <v>40854</v>
      </c>
      <c r="B3576" s="0" t="s">
        <v>449</v>
      </c>
      <c r="C3576" s="0" t="s">
        <v>450</v>
      </c>
      <c r="D3576" s="14" t="n">
        <v>1178.04</v>
      </c>
    </row>
    <row r="3577" customFormat="false" ht="15" hidden="false" customHeight="false" outlineLevel="0" collapsed="false">
      <c r="A3577" s="4" t="n">
        <v>40854</v>
      </c>
      <c r="B3577" s="0" t="s">
        <v>451</v>
      </c>
      <c r="C3577" s="0" t="s">
        <v>452</v>
      </c>
      <c r="D3577" s="14" t="n">
        <v>267.6</v>
      </c>
    </row>
    <row r="3578" customFormat="false" ht="15" hidden="false" customHeight="false" outlineLevel="0" collapsed="false">
      <c r="A3578" s="4" t="n">
        <v>40854</v>
      </c>
      <c r="B3578" s="0" t="s">
        <v>453</v>
      </c>
      <c r="C3578" s="0" t="s">
        <v>454</v>
      </c>
      <c r="D3578" s="14" t="n">
        <v>117.33</v>
      </c>
    </row>
    <row r="3579" customFormat="false" ht="15" hidden="false" customHeight="false" outlineLevel="0" collapsed="false">
      <c r="A3579" s="4" t="n">
        <v>40854</v>
      </c>
      <c r="B3579" s="0" t="s">
        <v>455</v>
      </c>
      <c r="C3579" s="0" t="s">
        <v>456</v>
      </c>
      <c r="D3579" s="14" t="n">
        <v>263.2</v>
      </c>
    </row>
    <row r="3580" customFormat="false" ht="15" hidden="false" customHeight="false" outlineLevel="0" collapsed="false">
      <c r="A3580" s="4" t="n">
        <v>40854</v>
      </c>
      <c r="B3580" s="0" t="s">
        <v>457</v>
      </c>
      <c r="C3580" s="0" t="s">
        <v>458</v>
      </c>
      <c r="D3580" s="14" t="n">
        <v>458.94</v>
      </c>
    </row>
    <row r="3581" customFormat="false" ht="15" hidden="false" customHeight="false" outlineLevel="0" collapsed="false">
      <c r="A3581" s="4" t="n">
        <v>40854</v>
      </c>
      <c r="B3581" s="0" t="s">
        <v>459</v>
      </c>
      <c r="C3581" s="0" t="s">
        <v>460</v>
      </c>
      <c r="D3581" s="14" t="n">
        <v>1987.93</v>
      </c>
    </row>
    <row r="3582" customFormat="false" ht="15" hidden="false" customHeight="false" outlineLevel="0" collapsed="false">
      <c r="A3582" s="4" t="n">
        <v>40854</v>
      </c>
      <c r="B3582" s="0" t="s">
        <v>461</v>
      </c>
      <c r="C3582" s="0" t="s">
        <v>462</v>
      </c>
      <c r="D3582" s="14" t="n">
        <v>2337.59</v>
      </c>
    </row>
    <row r="3583" customFormat="false" ht="15" hidden="false" customHeight="false" outlineLevel="0" collapsed="false">
      <c r="A3583" s="4" t="n">
        <v>40854</v>
      </c>
      <c r="B3583" s="0" t="s">
        <v>463</v>
      </c>
      <c r="C3583" s="0" t="s">
        <v>464</v>
      </c>
      <c r="D3583" s="14" t="n">
        <v>1388.26</v>
      </c>
    </row>
    <row r="3584" customFormat="false" ht="15" hidden="false" customHeight="false" outlineLevel="0" collapsed="false">
      <c r="A3584" s="4" t="n">
        <v>40854</v>
      </c>
      <c r="B3584" s="0" t="s">
        <v>465</v>
      </c>
      <c r="C3584" s="0" t="s">
        <v>466</v>
      </c>
      <c r="D3584" s="14" t="n">
        <v>699.41</v>
      </c>
    </row>
    <row r="3585" customFormat="false" ht="15" hidden="false" customHeight="false" outlineLevel="0" collapsed="false">
      <c r="A3585" s="4" t="n">
        <v>40854</v>
      </c>
      <c r="B3585" s="0" t="s">
        <v>467</v>
      </c>
      <c r="C3585" s="0" t="s">
        <v>468</v>
      </c>
      <c r="D3585" s="14" t="n">
        <v>1000.57</v>
      </c>
    </row>
    <row r="3586" customFormat="false" ht="15" hidden="false" customHeight="false" outlineLevel="0" collapsed="false">
      <c r="A3586" s="4" t="n">
        <v>40854</v>
      </c>
      <c r="B3586" s="0" t="s">
        <v>469</v>
      </c>
      <c r="C3586" s="0" t="s">
        <v>470</v>
      </c>
      <c r="D3586" s="14" t="n">
        <v>2728</v>
      </c>
    </row>
    <row r="3587" customFormat="false" ht="15" hidden="false" customHeight="false" outlineLevel="0" collapsed="false">
      <c r="A3587" s="4" t="n">
        <v>40854</v>
      </c>
      <c r="B3587" s="0" t="s">
        <v>471</v>
      </c>
      <c r="C3587" s="0" t="s">
        <v>472</v>
      </c>
      <c r="D3587" s="14" t="n">
        <v>463.04</v>
      </c>
    </row>
    <row r="3588" customFormat="false" ht="15" hidden="false" customHeight="false" outlineLevel="0" collapsed="false">
      <c r="A3588" s="4" t="n">
        <v>40854</v>
      </c>
      <c r="B3588" s="0" t="s">
        <v>473</v>
      </c>
      <c r="C3588" s="0" t="s">
        <v>474</v>
      </c>
      <c r="D3588" s="14" t="n">
        <v>630.77</v>
      </c>
    </row>
    <row r="3589" customFormat="false" ht="15" hidden="false" customHeight="false" outlineLevel="0" collapsed="false">
      <c r="A3589" s="4" t="n">
        <v>40854</v>
      </c>
      <c r="B3589" s="0" t="s">
        <v>475</v>
      </c>
      <c r="C3589" s="0" t="s">
        <v>476</v>
      </c>
      <c r="D3589" s="14" t="n">
        <v>421.47</v>
      </c>
    </row>
    <row r="3590" customFormat="false" ht="15" hidden="false" customHeight="false" outlineLevel="0" collapsed="false">
      <c r="A3590" s="4" t="n">
        <v>40854</v>
      </c>
      <c r="B3590" s="0" t="s">
        <v>477</v>
      </c>
      <c r="C3590" s="0" t="s">
        <v>478</v>
      </c>
      <c r="D3590" s="14" t="n">
        <v>866.25</v>
      </c>
    </row>
    <row r="3591" customFormat="false" ht="15" hidden="false" customHeight="false" outlineLevel="0" collapsed="false">
      <c r="A3591" s="4" t="n">
        <v>40854</v>
      </c>
      <c r="B3591" s="0" t="s">
        <v>479</v>
      </c>
      <c r="C3591" s="0" t="s">
        <v>480</v>
      </c>
      <c r="D3591" s="14" t="n">
        <v>890.56</v>
      </c>
    </row>
    <row r="3592" customFormat="false" ht="15" hidden="false" customHeight="false" outlineLevel="0" collapsed="false">
      <c r="A3592" s="4" t="n">
        <v>40854</v>
      </c>
      <c r="B3592" s="0" t="s">
        <v>481</v>
      </c>
      <c r="C3592" s="0" t="s">
        <v>482</v>
      </c>
      <c r="D3592" s="14" t="n">
        <v>17.4</v>
      </c>
    </row>
    <row r="3593" customFormat="false" ht="15" hidden="false" customHeight="false" outlineLevel="0" collapsed="false">
      <c r="A3593" s="4" t="n">
        <v>40854</v>
      </c>
      <c r="B3593" s="0" t="s">
        <v>483</v>
      </c>
      <c r="C3593" s="0" t="s">
        <v>484</v>
      </c>
      <c r="D3593" s="14" t="n">
        <v>967.76</v>
      </c>
    </row>
    <row r="3594" customFormat="false" ht="15" hidden="false" customHeight="false" outlineLevel="0" collapsed="false">
      <c r="A3594" s="4" t="n">
        <v>40854</v>
      </c>
      <c r="B3594" s="0" t="s">
        <v>485</v>
      </c>
      <c r="C3594" s="0" t="s">
        <v>486</v>
      </c>
      <c r="D3594" s="14" t="n">
        <v>589.55</v>
      </c>
    </row>
    <row r="3595" customFormat="false" ht="15" hidden="false" customHeight="false" outlineLevel="0" collapsed="false">
      <c r="A3595" s="4" t="n">
        <v>40854</v>
      </c>
      <c r="B3595" s="0" t="s">
        <v>487</v>
      </c>
      <c r="C3595" s="0" t="s">
        <v>488</v>
      </c>
      <c r="D3595" s="14" t="n">
        <v>710.67</v>
      </c>
    </row>
    <row r="3596" customFormat="false" ht="15" hidden="false" customHeight="false" outlineLevel="0" collapsed="false">
      <c r="A3596" s="4" t="n">
        <v>40854</v>
      </c>
      <c r="B3596" s="0" t="s">
        <v>489</v>
      </c>
      <c r="C3596" s="0" t="s">
        <v>490</v>
      </c>
      <c r="D3596" s="14" t="n">
        <v>172.1</v>
      </c>
    </row>
    <row r="3597" customFormat="false" ht="15" hidden="false" customHeight="false" outlineLevel="0" collapsed="false">
      <c r="A3597" s="4" t="n">
        <v>40854</v>
      </c>
      <c r="B3597" s="0" t="s">
        <v>491</v>
      </c>
      <c r="C3597" s="0" t="s">
        <v>492</v>
      </c>
      <c r="D3597" s="14" t="n">
        <v>132.6</v>
      </c>
    </row>
    <row r="3598" customFormat="false" ht="15" hidden="false" customHeight="false" outlineLevel="0" collapsed="false">
      <c r="A3598" s="4" t="n">
        <v>40854</v>
      </c>
      <c r="B3598" s="0" t="s">
        <v>493</v>
      </c>
      <c r="C3598" s="0" t="s">
        <v>494</v>
      </c>
      <c r="D3598" s="14" t="n">
        <v>41.21</v>
      </c>
    </row>
    <row r="3599" customFormat="false" ht="15" hidden="false" customHeight="false" outlineLevel="0" collapsed="false">
      <c r="A3599" s="4" t="n">
        <v>40854</v>
      </c>
      <c r="B3599" s="0" t="s">
        <v>495</v>
      </c>
      <c r="C3599" s="0" t="s">
        <v>496</v>
      </c>
      <c r="D3599" s="14" t="n">
        <v>84.99</v>
      </c>
    </row>
    <row r="3600" customFormat="false" ht="15" hidden="false" customHeight="false" outlineLevel="0" collapsed="false">
      <c r="A3600" s="4" t="n">
        <v>40854</v>
      </c>
      <c r="B3600" s="0" t="s">
        <v>497</v>
      </c>
      <c r="C3600" s="0" t="s">
        <v>498</v>
      </c>
      <c r="D3600" s="14" t="n">
        <v>-6.96</v>
      </c>
    </row>
    <row r="3601" customFormat="false" ht="15" hidden="false" customHeight="false" outlineLevel="0" collapsed="false">
      <c r="A3601" s="4" t="n">
        <v>40854</v>
      </c>
      <c r="B3601" s="0" t="s">
        <v>499</v>
      </c>
      <c r="C3601" s="0" t="s">
        <v>500</v>
      </c>
      <c r="D3601" s="14" t="n">
        <v>271.81</v>
      </c>
    </row>
    <row r="3602" customFormat="false" ht="15" hidden="false" customHeight="false" outlineLevel="0" collapsed="false">
      <c r="A3602" s="4" t="n">
        <v>40854</v>
      </c>
      <c r="B3602" s="0" t="s">
        <v>501</v>
      </c>
      <c r="C3602" s="0" t="s">
        <v>502</v>
      </c>
      <c r="D3602" s="14" t="n">
        <v>565.04</v>
      </c>
    </row>
    <row r="3603" customFormat="false" ht="15" hidden="false" customHeight="false" outlineLevel="0" collapsed="false">
      <c r="A3603" s="4" t="n">
        <v>40854</v>
      </c>
      <c r="B3603" s="0" t="s">
        <v>503</v>
      </c>
      <c r="C3603" s="0" t="s">
        <v>504</v>
      </c>
      <c r="D3603" s="14" t="n">
        <v>11.63</v>
      </c>
    </row>
    <row r="3604" customFormat="false" ht="15" hidden="false" customHeight="false" outlineLevel="0" collapsed="false">
      <c r="A3604" s="4" t="n">
        <v>40854</v>
      </c>
      <c r="B3604" s="0" t="s">
        <v>507</v>
      </c>
      <c r="C3604" s="0" t="s">
        <v>508</v>
      </c>
      <c r="D3604" s="14" t="n">
        <v>132.79</v>
      </c>
    </row>
    <row r="3605" customFormat="false" ht="15" hidden="false" customHeight="false" outlineLevel="0" collapsed="false">
      <c r="A3605" s="4" t="n">
        <v>40854</v>
      </c>
      <c r="B3605" s="0" t="s">
        <v>511</v>
      </c>
      <c r="C3605" s="0" t="s">
        <v>512</v>
      </c>
      <c r="D3605" s="14" t="n">
        <v>676.5</v>
      </c>
    </row>
    <row r="3606" customFormat="false" ht="15" hidden="false" customHeight="false" outlineLevel="0" collapsed="false">
      <c r="A3606" s="4" t="n">
        <v>40854</v>
      </c>
      <c r="B3606" s="0" t="s">
        <v>513</v>
      </c>
      <c r="C3606" s="0" t="s">
        <v>514</v>
      </c>
      <c r="D3606" s="14" t="n">
        <v>1419.8</v>
      </c>
    </row>
    <row r="3607" customFormat="false" ht="15" hidden="false" customHeight="false" outlineLevel="0" collapsed="false">
      <c r="A3607" s="4" t="n">
        <v>40854</v>
      </c>
      <c r="B3607" s="0" t="s">
        <v>515</v>
      </c>
      <c r="C3607" s="0" t="s">
        <v>516</v>
      </c>
      <c r="D3607" s="14" t="n">
        <v>270.77</v>
      </c>
    </row>
    <row r="3608" customFormat="false" ht="15" hidden="false" customHeight="false" outlineLevel="0" collapsed="false">
      <c r="A3608" s="4" t="n">
        <v>40854</v>
      </c>
      <c r="B3608" s="0" t="s">
        <v>517</v>
      </c>
      <c r="C3608" s="0" t="s">
        <v>518</v>
      </c>
      <c r="D3608" s="14" t="n">
        <v>786.16</v>
      </c>
    </row>
    <row r="3609" customFormat="false" ht="15" hidden="false" customHeight="false" outlineLevel="0" collapsed="false">
      <c r="A3609" s="4" t="n">
        <v>40854</v>
      </c>
      <c r="B3609" s="0" t="s">
        <v>519</v>
      </c>
      <c r="C3609" s="0" t="s">
        <v>520</v>
      </c>
      <c r="D3609" s="14" t="n">
        <v>186.26</v>
      </c>
    </row>
    <row r="3610" customFormat="false" ht="15" hidden="false" customHeight="false" outlineLevel="0" collapsed="false">
      <c r="A3610" s="4" t="n">
        <v>40854</v>
      </c>
      <c r="B3610" s="0" t="s">
        <v>521</v>
      </c>
      <c r="C3610" s="0" t="s">
        <v>522</v>
      </c>
      <c r="D3610" s="14" t="n">
        <v>457.88</v>
      </c>
    </row>
    <row r="3611" customFormat="false" ht="15" hidden="false" customHeight="false" outlineLevel="0" collapsed="false">
      <c r="A3611" s="4" t="n">
        <v>40854</v>
      </c>
      <c r="B3611" s="0" t="s">
        <v>523</v>
      </c>
      <c r="C3611" s="0" t="s">
        <v>524</v>
      </c>
      <c r="D3611" s="14" t="n">
        <v>874.85</v>
      </c>
    </row>
    <row r="3612" customFormat="false" ht="15" hidden="false" customHeight="false" outlineLevel="0" collapsed="false">
      <c r="A3612" s="4" t="n">
        <v>40854</v>
      </c>
      <c r="B3612" s="0" t="s">
        <v>525</v>
      </c>
      <c r="C3612" s="0" t="s">
        <v>526</v>
      </c>
      <c r="D3612" s="14" t="n">
        <v>7463.77</v>
      </c>
    </row>
    <row r="3613" customFormat="false" ht="15" hidden="false" customHeight="false" outlineLevel="0" collapsed="false">
      <c r="A3613" s="4" t="n">
        <v>40854</v>
      </c>
      <c r="B3613" s="0" t="s">
        <v>527</v>
      </c>
      <c r="C3613" s="0" t="s">
        <v>528</v>
      </c>
      <c r="D3613" s="14" t="n">
        <v>39.5</v>
      </c>
    </row>
    <row r="3614" customFormat="false" ht="15" hidden="false" customHeight="false" outlineLevel="0" collapsed="false">
      <c r="A3614" s="4" t="n">
        <v>40854</v>
      </c>
      <c r="B3614" s="0" t="s">
        <v>529</v>
      </c>
      <c r="C3614" s="0" t="s">
        <v>530</v>
      </c>
      <c r="D3614" s="14" t="n">
        <v>371.19</v>
      </c>
    </row>
    <row r="3615" customFormat="false" ht="15" hidden="false" customHeight="false" outlineLevel="0" collapsed="false">
      <c r="A3615" s="4" t="n">
        <v>40854</v>
      </c>
      <c r="B3615" s="0" t="s">
        <v>531</v>
      </c>
      <c r="C3615" s="0" t="s">
        <v>532</v>
      </c>
      <c r="D3615" s="14" t="n">
        <v>348.07</v>
      </c>
    </row>
    <row r="3616" customFormat="false" ht="15" hidden="false" customHeight="false" outlineLevel="0" collapsed="false">
      <c r="A3616" s="4" t="n">
        <v>40854</v>
      </c>
      <c r="B3616" s="0" t="s">
        <v>533</v>
      </c>
      <c r="C3616" s="0" t="s">
        <v>534</v>
      </c>
      <c r="D3616" s="14" t="n">
        <v>326.61</v>
      </c>
    </row>
    <row r="3617" customFormat="false" ht="15" hidden="false" customHeight="false" outlineLevel="0" collapsed="false">
      <c r="A3617" s="4" t="n">
        <v>40854</v>
      </c>
      <c r="B3617" s="0" t="s">
        <v>535</v>
      </c>
      <c r="C3617" s="0" t="s">
        <v>536</v>
      </c>
      <c r="D3617" s="14" t="n">
        <v>42.27</v>
      </c>
    </row>
    <row r="3618" customFormat="false" ht="15" hidden="false" customHeight="false" outlineLevel="0" collapsed="false">
      <c r="A3618" s="4" t="n">
        <v>40854</v>
      </c>
      <c r="B3618" s="0" t="s">
        <v>537</v>
      </c>
      <c r="C3618" s="0" t="s">
        <v>538</v>
      </c>
      <c r="D3618" s="14" t="n">
        <v>149.96</v>
      </c>
    </row>
    <row r="3619" customFormat="false" ht="15" hidden="false" customHeight="false" outlineLevel="0" collapsed="false">
      <c r="A3619" s="4" t="n">
        <v>40854</v>
      </c>
      <c r="B3619" s="0" t="s">
        <v>539</v>
      </c>
      <c r="C3619" s="0" t="s">
        <v>540</v>
      </c>
      <c r="D3619" s="14" t="n">
        <v>84.15</v>
      </c>
    </row>
    <row r="3620" customFormat="false" ht="15" hidden="false" customHeight="false" outlineLevel="0" collapsed="false">
      <c r="A3620" s="4" t="n">
        <v>40854</v>
      </c>
      <c r="B3620" s="0" t="s">
        <v>541</v>
      </c>
      <c r="C3620" s="0" t="s">
        <v>542</v>
      </c>
      <c r="D3620" s="14" t="n">
        <v>75.71</v>
      </c>
    </row>
    <row r="3621" customFormat="false" ht="15" hidden="false" customHeight="false" outlineLevel="0" collapsed="false">
      <c r="A3621" s="4" t="n">
        <v>40854</v>
      </c>
      <c r="B3621" s="0" t="s">
        <v>543</v>
      </c>
      <c r="C3621" s="0" t="s">
        <v>544</v>
      </c>
      <c r="D3621" s="14" t="n">
        <v>49.63</v>
      </c>
    </row>
    <row r="3622" customFormat="false" ht="15" hidden="false" customHeight="false" outlineLevel="0" collapsed="false">
      <c r="A3622" s="4" t="n">
        <v>40854</v>
      </c>
      <c r="B3622" s="0" t="s">
        <v>545</v>
      </c>
      <c r="C3622" s="0" t="s">
        <v>546</v>
      </c>
      <c r="D3622" s="14" t="n">
        <v>445.84</v>
      </c>
    </row>
    <row r="3623" customFormat="false" ht="15" hidden="false" customHeight="false" outlineLevel="0" collapsed="false">
      <c r="A3623" s="4" t="n">
        <v>40854</v>
      </c>
      <c r="B3623" s="0" t="s">
        <v>547</v>
      </c>
      <c r="C3623" s="0" t="s">
        <v>548</v>
      </c>
      <c r="D3623" s="14" t="n">
        <v>149.7</v>
      </c>
    </row>
    <row r="3624" customFormat="false" ht="15" hidden="false" customHeight="false" outlineLevel="0" collapsed="false">
      <c r="A3624" s="4" t="n">
        <v>40854</v>
      </c>
      <c r="B3624" s="0" t="s">
        <v>549</v>
      </c>
      <c r="C3624" s="0" t="s">
        <v>550</v>
      </c>
      <c r="D3624" s="14" t="n">
        <v>86.21</v>
      </c>
    </row>
    <row r="3625" customFormat="false" ht="15" hidden="false" customHeight="false" outlineLevel="0" collapsed="false">
      <c r="A3625" s="4" t="n">
        <v>40854</v>
      </c>
      <c r="B3625" s="0" t="s">
        <v>551</v>
      </c>
      <c r="C3625" s="0" t="s">
        <v>552</v>
      </c>
      <c r="D3625" s="14" t="n">
        <v>143.44</v>
      </c>
    </row>
    <row r="3626" customFormat="false" ht="15" hidden="false" customHeight="false" outlineLevel="0" collapsed="false">
      <c r="A3626" s="4" t="n">
        <v>40854</v>
      </c>
      <c r="B3626" s="0" t="s">
        <v>553</v>
      </c>
      <c r="C3626" s="0" t="s">
        <v>554</v>
      </c>
      <c r="D3626" s="14" t="n">
        <v>252.65</v>
      </c>
    </row>
    <row r="3627" customFormat="false" ht="15" hidden="false" customHeight="false" outlineLevel="0" collapsed="false">
      <c r="A3627" s="4" t="n">
        <v>40854</v>
      </c>
      <c r="B3627" s="0" t="s">
        <v>555</v>
      </c>
      <c r="C3627" s="0" t="s">
        <v>556</v>
      </c>
      <c r="D3627" s="14" t="n">
        <v>623.41</v>
      </c>
    </row>
    <row r="3628" customFormat="false" ht="15" hidden="false" customHeight="false" outlineLevel="0" collapsed="false">
      <c r="A3628" s="4" t="n">
        <v>40854</v>
      </c>
      <c r="B3628" s="0" t="s">
        <v>557</v>
      </c>
      <c r="C3628" s="0" t="s">
        <v>558</v>
      </c>
      <c r="D3628" s="14" t="n">
        <v>616.74</v>
      </c>
    </row>
    <row r="3629" customFormat="false" ht="15" hidden="false" customHeight="false" outlineLevel="0" collapsed="false">
      <c r="A3629" s="4" t="n">
        <v>40854</v>
      </c>
      <c r="B3629" s="0" t="s">
        <v>559</v>
      </c>
      <c r="C3629" s="0" t="s">
        <v>560</v>
      </c>
      <c r="D3629" s="14" t="n">
        <v>857.89</v>
      </c>
    </row>
    <row r="3630" customFormat="false" ht="15" hidden="false" customHeight="false" outlineLevel="0" collapsed="false">
      <c r="A3630" s="4" t="n">
        <v>40854</v>
      </c>
      <c r="B3630" s="0" t="s">
        <v>561</v>
      </c>
      <c r="C3630" s="0" t="s">
        <v>562</v>
      </c>
      <c r="D3630" s="14" t="n">
        <v>725.57</v>
      </c>
    </row>
    <row r="3631" customFormat="false" ht="15" hidden="false" customHeight="false" outlineLevel="0" collapsed="false">
      <c r="A3631" s="4" t="n">
        <v>40854</v>
      </c>
      <c r="B3631" s="0" t="s">
        <v>563</v>
      </c>
      <c r="C3631" s="0" t="s">
        <v>564</v>
      </c>
      <c r="D3631" s="14" t="n">
        <v>632.65</v>
      </c>
    </row>
    <row r="3632" customFormat="false" ht="15" hidden="false" customHeight="false" outlineLevel="0" collapsed="false">
      <c r="A3632" s="4" t="n">
        <v>40854</v>
      </c>
      <c r="B3632" s="0" t="s">
        <v>565</v>
      </c>
      <c r="C3632" s="0" t="s">
        <v>566</v>
      </c>
      <c r="D3632" s="14" t="n">
        <v>634.9</v>
      </c>
    </row>
    <row r="3633" customFormat="false" ht="15" hidden="false" customHeight="false" outlineLevel="0" collapsed="false">
      <c r="A3633" s="4" t="n">
        <v>40854</v>
      </c>
      <c r="B3633" s="0" t="s">
        <v>567</v>
      </c>
      <c r="C3633" s="0" t="s">
        <v>568</v>
      </c>
      <c r="D3633" s="14" t="n">
        <v>1238.48</v>
      </c>
    </row>
    <row r="3634" customFormat="false" ht="15" hidden="false" customHeight="false" outlineLevel="0" collapsed="false">
      <c r="A3634" s="4" t="n">
        <v>40854</v>
      </c>
      <c r="B3634" s="0" t="s">
        <v>569</v>
      </c>
      <c r="C3634" s="0" t="s">
        <v>570</v>
      </c>
      <c r="D3634" s="14" t="n">
        <v>284.78</v>
      </c>
    </row>
    <row r="3635" customFormat="false" ht="15" hidden="false" customHeight="false" outlineLevel="0" collapsed="false">
      <c r="A3635" s="4" t="n">
        <v>40854</v>
      </c>
      <c r="B3635" s="0" t="s">
        <v>571</v>
      </c>
      <c r="C3635" s="0" t="s">
        <v>572</v>
      </c>
      <c r="D3635" s="14" t="n">
        <v>2596.45</v>
      </c>
    </row>
    <row r="3636" customFormat="false" ht="15" hidden="false" customHeight="false" outlineLevel="0" collapsed="false">
      <c r="A3636" s="4" t="n">
        <v>40854</v>
      </c>
      <c r="B3636" s="0" t="s">
        <v>573</v>
      </c>
      <c r="C3636" s="0" t="s">
        <v>574</v>
      </c>
      <c r="D3636" s="14" t="n">
        <v>623.91</v>
      </c>
    </row>
    <row r="3637" customFormat="false" ht="15" hidden="false" customHeight="false" outlineLevel="0" collapsed="false">
      <c r="A3637" s="4" t="n">
        <v>40854</v>
      </c>
      <c r="B3637" s="0" t="s">
        <v>575</v>
      </c>
      <c r="C3637" s="0" t="s">
        <v>576</v>
      </c>
      <c r="D3637" s="14" t="n">
        <v>4203.09</v>
      </c>
    </row>
    <row r="3638" customFormat="false" ht="15" hidden="false" customHeight="false" outlineLevel="0" collapsed="false">
      <c r="A3638" s="4" t="n">
        <v>40854</v>
      </c>
      <c r="B3638" s="0" t="s">
        <v>577</v>
      </c>
      <c r="C3638" s="0" t="s">
        <v>578</v>
      </c>
      <c r="D3638" s="14" t="n">
        <v>645.73</v>
      </c>
    </row>
    <row r="3639" customFormat="false" ht="15" hidden="false" customHeight="false" outlineLevel="0" collapsed="false">
      <c r="A3639" s="4" t="n">
        <v>40854</v>
      </c>
      <c r="B3639" s="0" t="s">
        <v>579</v>
      </c>
      <c r="C3639" s="0" t="s">
        <v>580</v>
      </c>
      <c r="D3639" s="14" t="n">
        <v>617.14</v>
      </c>
    </row>
    <row r="3640" customFormat="false" ht="15" hidden="false" customHeight="false" outlineLevel="0" collapsed="false">
      <c r="A3640" s="4" t="n">
        <v>40854</v>
      </c>
      <c r="B3640" s="0" t="s">
        <v>581</v>
      </c>
      <c r="C3640" s="0" t="s">
        <v>582</v>
      </c>
      <c r="D3640" s="14" t="n">
        <v>988.8</v>
      </c>
    </row>
    <row r="3641" customFormat="false" ht="15" hidden="false" customHeight="false" outlineLevel="0" collapsed="false">
      <c r="A3641" s="4" t="n">
        <v>40854</v>
      </c>
      <c r="B3641" s="0" t="s">
        <v>583</v>
      </c>
      <c r="C3641" s="0" t="s">
        <v>584</v>
      </c>
      <c r="D3641" s="14" t="n">
        <v>897.61</v>
      </c>
    </row>
    <row r="3642" customFormat="false" ht="15" hidden="false" customHeight="false" outlineLevel="0" collapsed="false">
      <c r="A3642" s="4" t="n">
        <v>40854</v>
      </c>
      <c r="B3642" s="0" t="s">
        <v>585</v>
      </c>
      <c r="C3642" s="0" t="s">
        <v>586</v>
      </c>
      <c r="D3642" s="14" t="n">
        <v>667.67</v>
      </c>
    </row>
    <row r="3643" customFormat="false" ht="15" hidden="false" customHeight="false" outlineLevel="0" collapsed="false">
      <c r="A3643" s="4" t="n">
        <v>40854</v>
      </c>
      <c r="B3643" s="0" t="s">
        <v>587</v>
      </c>
      <c r="C3643" s="0" t="s">
        <v>588</v>
      </c>
      <c r="D3643" s="14" t="n">
        <v>161.88</v>
      </c>
    </row>
    <row r="3644" customFormat="false" ht="15" hidden="false" customHeight="false" outlineLevel="0" collapsed="false">
      <c r="A3644" s="4" t="n">
        <v>40854</v>
      </c>
      <c r="B3644" s="0" t="s">
        <v>589</v>
      </c>
      <c r="C3644" s="0" t="s">
        <v>590</v>
      </c>
      <c r="D3644" s="14" t="n">
        <v>335.89</v>
      </c>
    </row>
    <row r="3645" customFormat="false" ht="15" hidden="false" customHeight="false" outlineLevel="0" collapsed="false">
      <c r="A3645" s="4" t="n">
        <v>40854</v>
      </c>
      <c r="B3645" s="0" t="s">
        <v>591</v>
      </c>
      <c r="C3645" s="0" t="s">
        <v>592</v>
      </c>
      <c r="D3645" s="14" t="n">
        <v>298.76</v>
      </c>
    </row>
    <row r="3646" customFormat="false" ht="15" hidden="false" customHeight="false" outlineLevel="0" collapsed="false">
      <c r="A3646" s="4" t="n">
        <v>40854</v>
      </c>
      <c r="B3646" s="0" t="s">
        <v>593</v>
      </c>
      <c r="C3646" s="0" t="s">
        <v>594</v>
      </c>
      <c r="D3646" s="14" t="n">
        <v>359.07</v>
      </c>
    </row>
    <row r="3647" customFormat="false" ht="15" hidden="false" customHeight="false" outlineLevel="0" collapsed="false">
      <c r="A3647" s="4" t="n">
        <v>40854</v>
      </c>
      <c r="B3647" s="0" t="s">
        <v>595</v>
      </c>
      <c r="C3647" s="0" t="s">
        <v>596</v>
      </c>
      <c r="D3647" s="14" t="n">
        <v>1121.58</v>
      </c>
    </row>
    <row r="3648" customFormat="false" ht="15" hidden="false" customHeight="false" outlineLevel="0" collapsed="false">
      <c r="A3648" s="4" t="n">
        <v>40854</v>
      </c>
      <c r="B3648" s="0" t="s">
        <v>597</v>
      </c>
      <c r="C3648" s="0" t="s">
        <v>598</v>
      </c>
      <c r="D3648" s="14" t="n">
        <v>707.29</v>
      </c>
    </row>
    <row r="3649" customFormat="false" ht="15" hidden="false" customHeight="false" outlineLevel="0" collapsed="false">
      <c r="A3649" s="4" t="n">
        <v>40854</v>
      </c>
      <c r="B3649" s="0" t="s">
        <v>599</v>
      </c>
      <c r="C3649" s="0" t="s">
        <v>600</v>
      </c>
      <c r="D3649" s="14" t="n">
        <v>693.55</v>
      </c>
    </row>
    <row r="3650" customFormat="false" ht="15" hidden="false" customHeight="false" outlineLevel="0" collapsed="false">
      <c r="A3650" s="4" t="n">
        <v>40854</v>
      </c>
      <c r="B3650" s="0" t="s">
        <v>601</v>
      </c>
      <c r="C3650" s="0" t="s">
        <v>602</v>
      </c>
      <c r="D3650" s="14" t="n">
        <v>90.04</v>
      </c>
    </row>
    <row r="3651" customFormat="false" ht="15" hidden="false" customHeight="false" outlineLevel="0" collapsed="false">
      <c r="A3651" s="4" t="n">
        <v>40854</v>
      </c>
      <c r="B3651" s="0" t="s">
        <v>603</v>
      </c>
      <c r="C3651" s="0" t="s">
        <v>604</v>
      </c>
      <c r="D3651" s="14" t="n">
        <v>1255.11</v>
      </c>
    </row>
    <row r="3652" customFormat="false" ht="15" hidden="false" customHeight="false" outlineLevel="0" collapsed="false">
      <c r="A3652" s="4" t="n">
        <v>40854</v>
      </c>
      <c r="B3652" s="0" t="s">
        <v>605</v>
      </c>
      <c r="C3652" s="0" t="s">
        <v>606</v>
      </c>
      <c r="D3652" s="14" t="n">
        <v>30.61</v>
      </c>
    </row>
    <row r="3653" customFormat="false" ht="15" hidden="false" customHeight="false" outlineLevel="0" collapsed="false">
      <c r="A3653" s="4" t="n">
        <v>40854</v>
      </c>
      <c r="B3653" s="0" t="s">
        <v>607</v>
      </c>
      <c r="C3653" s="0" t="s">
        <v>608</v>
      </c>
      <c r="D3653" s="14" t="n">
        <v>118.5</v>
      </c>
    </row>
    <row r="3654" customFormat="false" ht="15" hidden="false" customHeight="false" outlineLevel="0" collapsed="false">
      <c r="A3654" s="4" t="n">
        <v>40854</v>
      </c>
      <c r="B3654" s="0" t="s">
        <v>609</v>
      </c>
      <c r="C3654" s="0" t="s">
        <v>610</v>
      </c>
      <c r="D3654" s="14" t="n">
        <v>106.39</v>
      </c>
    </row>
    <row r="3655" customFormat="false" ht="15" hidden="false" customHeight="false" outlineLevel="0" collapsed="false">
      <c r="A3655" s="4" t="n">
        <v>40854</v>
      </c>
      <c r="B3655" s="0" t="s">
        <v>611</v>
      </c>
      <c r="C3655" s="0" t="s">
        <v>612</v>
      </c>
      <c r="D3655" s="14" t="n">
        <v>344.48</v>
      </c>
    </row>
    <row r="3656" customFormat="false" ht="15" hidden="false" customHeight="false" outlineLevel="0" collapsed="false">
      <c r="A3656" s="4" t="n">
        <v>40854</v>
      </c>
      <c r="B3656" s="0" t="s">
        <v>613</v>
      </c>
      <c r="C3656" s="0" t="s">
        <v>614</v>
      </c>
      <c r="D3656" s="14" t="n">
        <v>-6.6</v>
      </c>
    </row>
    <row r="3657" customFormat="false" ht="15" hidden="false" customHeight="false" outlineLevel="0" collapsed="false">
      <c r="A3657" s="4" t="n">
        <v>40854</v>
      </c>
      <c r="B3657" s="0" t="s">
        <v>615</v>
      </c>
      <c r="C3657" s="0" t="s">
        <v>616</v>
      </c>
      <c r="D3657" s="14" t="n">
        <v>772.87</v>
      </c>
    </row>
    <row r="3658" customFormat="false" ht="15" hidden="false" customHeight="false" outlineLevel="0" collapsed="false">
      <c r="A3658" s="4" t="n">
        <v>40854</v>
      </c>
      <c r="B3658" s="0" t="s">
        <v>617</v>
      </c>
      <c r="C3658" s="0" t="s">
        <v>618</v>
      </c>
      <c r="D3658" s="14" t="n">
        <v>875.78</v>
      </c>
    </row>
    <row r="3659" customFormat="false" ht="15" hidden="false" customHeight="false" outlineLevel="0" collapsed="false">
      <c r="A3659" s="4" t="n">
        <v>40854</v>
      </c>
      <c r="B3659" s="0" t="s">
        <v>619</v>
      </c>
      <c r="C3659" s="0" t="s">
        <v>620</v>
      </c>
      <c r="D3659" s="14" t="n">
        <v>1328.93</v>
      </c>
    </row>
    <row r="3660" customFormat="false" ht="15" hidden="false" customHeight="false" outlineLevel="0" collapsed="false">
      <c r="A3660" s="4" t="n">
        <v>40854</v>
      </c>
      <c r="B3660" s="0" t="s">
        <v>621</v>
      </c>
      <c r="C3660" s="0" t="s">
        <v>622</v>
      </c>
      <c r="D3660" s="14" t="n">
        <v>156.66</v>
      </c>
    </row>
    <row r="3661" customFormat="false" ht="15" hidden="false" customHeight="false" outlineLevel="0" collapsed="false">
      <c r="A3661" s="4" t="n">
        <v>40854</v>
      </c>
      <c r="B3661" s="0" t="s">
        <v>623</v>
      </c>
      <c r="C3661" s="0" t="s">
        <v>624</v>
      </c>
      <c r="D3661" s="14" t="n">
        <v>212.51</v>
      </c>
    </row>
    <row r="3662" customFormat="false" ht="15" hidden="false" customHeight="false" outlineLevel="0" collapsed="false">
      <c r="A3662" s="4" t="n">
        <v>40854</v>
      </c>
      <c r="B3662" s="0" t="s">
        <v>625</v>
      </c>
      <c r="C3662" s="0" t="s">
        <v>626</v>
      </c>
      <c r="D3662" s="14" t="n">
        <v>692.92</v>
      </c>
    </row>
    <row r="3663" customFormat="false" ht="15" hidden="false" customHeight="false" outlineLevel="0" collapsed="false">
      <c r="A3663" s="4" t="n">
        <v>40854</v>
      </c>
      <c r="B3663" s="0" t="s">
        <v>627</v>
      </c>
      <c r="C3663" s="0" t="s">
        <v>628</v>
      </c>
      <c r="D3663" s="14" t="n">
        <v>640.57</v>
      </c>
    </row>
    <row r="3664" customFormat="false" ht="15" hidden="false" customHeight="false" outlineLevel="0" collapsed="false">
      <c r="A3664" s="4" t="n">
        <v>40854</v>
      </c>
      <c r="B3664" s="0" t="s">
        <v>629</v>
      </c>
      <c r="C3664" s="0" t="s">
        <v>630</v>
      </c>
      <c r="D3664" s="14" t="n">
        <v>2076.67</v>
      </c>
    </row>
    <row r="3665" customFormat="false" ht="15" hidden="false" customHeight="false" outlineLevel="0" collapsed="false">
      <c r="A3665" s="4" t="n">
        <v>40854</v>
      </c>
      <c r="B3665" s="0" t="s">
        <v>631</v>
      </c>
      <c r="C3665" s="0" t="s">
        <v>632</v>
      </c>
      <c r="D3665" s="14" t="n">
        <v>1300.91</v>
      </c>
    </row>
    <row r="3666" customFormat="false" ht="15" hidden="false" customHeight="false" outlineLevel="0" collapsed="false">
      <c r="A3666" s="4" t="n">
        <v>40854</v>
      </c>
      <c r="B3666" s="0" t="s">
        <v>633</v>
      </c>
      <c r="C3666" s="0" t="s">
        <v>634</v>
      </c>
      <c r="D3666" s="14" t="n">
        <v>1509.11</v>
      </c>
    </row>
    <row r="3667" customFormat="false" ht="15" hidden="false" customHeight="false" outlineLevel="0" collapsed="false">
      <c r="A3667" s="4" t="n">
        <v>40854</v>
      </c>
      <c r="B3667" s="0" t="s">
        <v>635</v>
      </c>
      <c r="C3667" s="0" t="s">
        <v>636</v>
      </c>
      <c r="D3667" s="14" t="n">
        <v>838.29</v>
      </c>
    </row>
    <row r="3668" customFormat="false" ht="15" hidden="false" customHeight="false" outlineLevel="0" collapsed="false">
      <c r="A3668" s="4" t="n">
        <v>40854</v>
      </c>
      <c r="B3668" s="0" t="s">
        <v>637</v>
      </c>
      <c r="C3668" s="0" t="s">
        <v>638</v>
      </c>
      <c r="D3668" s="14" t="n">
        <v>778.26</v>
      </c>
    </row>
    <row r="3669" customFormat="false" ht="15" hidden="false" customHeight="false" outlineLevel="0" collapsed="false">
      <c r="A3669" s="4" t="n">
        <v>40854</v>
      </c>
      <c r="B3669" s="0" t="s">
        <v>639</v>
      </c>
      <c r="C3669" s="0" t="s">
        <v>640</v>
      </c>
      <c r="D3669" s="14" t="n">
        <v>386.91</v>
      </c>
    </row>
    <row r="3670" customFormat="false" ht="15" hidden="false" customHeight="false" outlineLevel="0" collapsed="false">
      <c r="A3670" s="4" t="n">
        <v>40854</v>
      </c>
      <c r="B3670" s="0" t="s">
        <v>641</v>
      </c>
      <c r="C3670" s="0" t="s">
        <v>642</v>
      </c>
      <c r="D3670" s="14" t="n">
        <v>853.83</v>
      </c>
    </row>
    <row r="3671" customFormat="false" ht="15" hidden="false" customHeight="false" outlineLevel="0" collapsed="false">
      <c r="A3671" s="4" t="n">
        <v>40854</v>
      </c>
      <c r="B3671" s="0" t="s">
        <v>643</v>
      </c>
      <c r="C3671" s="0" t="s">
        <v>644</v>
      </c>
      <c r="D3671" s="14" t="n">
        <v>64.28</v>
      </c>
    </row>
    <row r="3672" customFormat="false" ht="15" hidden="false" customHeight="false" outlineLevel="0" collapsed="false">
      <c r="A3672" s="4" t="n">
        <v>40854</v>
      </c>
      <c r="B3672" s="0" t="s">
        <v>645</v>
      </c>
      <c r="C3672" s="0" t="s">
        <v>646</v>
      </c>
      <c r="D3672" s="14" t="n">
        <v>110.13</v>
      </c>
    </row>
    <row r="3673" customFormat="false" ht="15" hidden="false" customHeight="false" outlineLevel="0" collapsed="false">
      <c r="A3673" s="4" t="n">
        <v>40854</v>
      </c>
      <c r="B3673" s="0" t="s">
        <v>647</v>
      </c>
      <c r="C3673" s="0" t="s">
        <v>648</v>
      </c>
      <c r="D3673" s="14" t="n">
        <v>1949.91</v>
      </c>
    </row>
    <row r="3674" customFormat="false" ht="15" hidden="false" customHeight="false" outlineLevel="0" collapsed="false">
      <c r="A3674" s="4" t="n">
        <v>40854</v>
      </c>
      <c r="B3674" s="0" t="s">
        <v>649</v>
      </c>
      <c r="C3674" s="0" t="s">
        <v>650</v>
      </c>
      <c r="D3674" s="14" t="n">
        <v>4054.8</v>
      </c>
    </row>
    <row r="3675" customFormat="false" ht="15" hidden="false" customHeight="false" outlineLevel="0" collapsed="false">
      <c r="A3675" s="4" t="n">
        <v>40854</v>
      </c>
      <c r="B3675" s="0" t="s">
        <v>651</v>
      </c>
      <c r="C3675" s="0" t="s">
        <v>652</v>
      </c>
      <c r="D3675" s="14" t="n">
        <v>596.69</v>
      </c>
    </row>
    <row r="3676" customFormat="false" ht="15" hidden="false" customHeight="false" outlineLevel="0" collapsed="false">
      <c r="A3676" s="4" t="n">
        <v>40854</v>
      </c>
      <c r="B3676" s="0" t="s">
        <v>653</v>
      </c>
      <c r="C3676" s="0" t="s">
        <v>654</v>
      </c>
      <c r="D3676" s="14" t="n">
        <v>678.83</v>
      </c>
    </row>
    <row r="3677" customFormat="false" ht="15" hidden="false" customHeight="false" outlineLevel="0" collapsed="false">
      <c r="A3677" s="4" t="n">
        <v>40854</v>
      </c>
      <c r="B3677" s="0" t="s">
        <v>655</v>
      </c>
      <c r="C3677" s="0" t="s">
        <v>656</v>
      </c>
      <c r="D3677" s="14" t="n">
        <v>510.41</v>
      </c>
    </row>
    <row r="3678" customFormat="false" ht="15" hidden="false" customHeight="false" outlineLevel="0" collapsed="false">
      <c r="A3678" s="4" t="n">
        <v>40854</v>
      </c>
      <c r="B3678" s="0" t="s">
        <v>657</v>
      </c>
      <c r="C3678" s="0" t="s">
        <v>658</v>
      </c>
      <c r="D3678" s="14" t="n">
        <v>509.66</v>
      </c>
    </row>
    <row r="3679" customFormat="false" ht="15" hidden="false" customHeight="false" outlineLevel="0" collapsed="false">
      <c r="A3679" s="4" t="n">
        <v>40854</v>
      </c>
      <c r="B3679" s="0" t="s">
        <v>659</v>
      </c>
      <c r="C3679" s="0" t="s">
        <v>660</v>
      </c>
      <c r="D3679" s="14" t="n">
        <v>3001.92</v>
      </c>
    </row>
    <row r="3680" customFormat="false" ht="15" hidden="false" customHeight="false" outlineLevel="0" collapsed="false">
      <c r="A3680" s="4" t="n">
        <v>40854</v>
      </c>
      <c r="B3680" s="0" t="s">
        <v>661</v>
      </c>
      <c r="C3680" s="0" t="s">
        <v>662</v>
      </c>
      <c r="D3680" s="14" t="n">
        <v>891.19</v>
      </c>
    </row>
    <row r="3681" customFormat="false" ht="15" hidden="false" customHeight="false" outlineLevel="0" collapsed="false">
      <c r="A3681" s="4" t="n">
        <v>40854</v>
      </c>
      <c r="B3681" s="0" t="s">
        <v>663</v>
      </c>
      <c r="C3681" s="0" t="s">
        <v>664</v>
      </c>
      <c r="D3681" s="14" t="n">
        <v>601.47</v>
      </c>
    </row>
    <row r="3682" customFormat="false" ht="15" hidden="false" customHeight="false" outlineLevel="0" collapsed="false">
      <c r="A3682" s="4" t="n">
        <v>40854</v>
      </c>
      <c r="B3682" s="0" t="s">
        <v>665</v>
      </c>
      <c r="C3682" s="0" t="s">
        <v>666</v>
      </c>
      <c r="D3682" s="14" t="n">
        <v>165.9</v>
      </c>
    </row>
    <row r="3683" customFormat="false" ht="15" hidden="false" customHeight="false" outlineLevel="0" collapsed="false">
      <c r="A3683" s="4" t="n">
        <v>40854</v>
      </c>
      <c r="B3683" s="0" t="s">
        <v>667</v>
      </c>
      <c r="C3683" s="0" t="s">
        <v>668</v>
      </c>
      <c r="D3683" s="14" t="n">
        <v>513.48</v>
      </c>
    </row>
    <row r="3684" customFormat="false" ht="15" hidden="false" customHeight="false" outlineLevel="0" collapsed="false">
      <c r="A3684" s="4" t="n">
        <v>40854</v>
      </c>
      <c r="B3684" s="0" t="s">
        <v>669</v>
      </c>
      <c r="C3684" s="0" t="s">
        <v>670</v>
      </c>
      <c r="D3684" s="14" t="n">
        <v>120.33</v>
      </c>
    </row>
    <row r="3685" customFormat="false" ht="15" hidden="false" customHeight="false" outlineLevel="0" collapsed="false">
      <c r="A3685" s="4" t="n">
        <v>40854</v>
      </c>
      <c r="B3685" s="0" t="s">
        <v>671</v>
      </c>
      <c r="C3685" s="0" t="s">
        <v>672</v>
      </c>
      <c r="D3685" s="14" t="n">
        <v>364.12</v>
      </c>
    </row>
    <row r="3686" customFormat="false" ht="15" hidden="false" customHeight="false" outlineLevel="0" collapsed="false">
      <c r="A3686" s="4" t="n">
        <v>40854</v>
      </c>
      <c r="B3686" s="0" t="s">
        <v>673</v>
      </c>
      <c r="C3686" s="0" t="s">
        <v>674</v>
      </c>
      <c r="D3686" s="14" t="n">
        <v>43.75</v>
      </c>
    </row>
    <row r="3687" customFormat="false" ht="15" hidden="false" customHeight="false" outlineLevel="0" collapsed="false">
      <c r="A3687" s="4" t="n">
        <v>40854</v>
      </c>
      <c r="B3687" s="0" t="s">
        <v>675</v>
      </c>
      <c r="C3687" s="0" t="s">
        <v>676</v>
      </c>
      <c r="D3687" s="14" t="n">
        <v>43.71</v>
      </c>
    </row>
    <row r="3688" customFormat="false" ht="15" hidden="false" customHeight="false" outlineLevel="0" collapsed="false">
      <c r="A3688" s="4" t="n">
        <v>40854</v>
      </c>
      <c r="B3688" s="0" t="s">
        <v>677</v>
      </c>
      <c r="C3688" s="0" t="s">
        <v>678</v>
      </c>
      <c r="D3688" s="14" t="n">
        <v>181.76</v>
      </c>
    </row>
    <row r="3689" customFormat="false" ht="15" hidden="false" customHeight="false" outlineLevel="0" collapsed="false">
      <c r="A3689" s="4" t="n">
        <v>40854</v>
      </c>
      <c r="B3689" s="0" t="s">
        <v>679</v>
      </c>
      <c r="C3689" s="0" t="s">
        <v>680</v>
      </c>
      <c r="D3689" s="14" t="n">
        <v>74.96</v>
      </c>
    </row>
    <row r="3690" customFormat="false" ht="15" hidden="false" customHeight="false" outlineLevel="0" collapsed="false">
      <c r="A3690" s="4" t="n">
        <v>40854</v>
      </c>
      <c r="B3690" s="0" t="s">
        <v>683</v>
      </c>
      <c r="C3690" s="0" t="s">
        <v>684</v>
      </c>
      <c r="D3690" s="14" t="n">
        <v>50</v>
      </c>
    </row>
    <row r="3691" customFormat="false" ht="15" hidden="false" customHeight="false" outlineLevel="0" collapsed="false">
      <c r="A3691" s="4" t="n">
        <v>40854</v>
      </c>
      <c r="B3691" s="0" t="s">
        <v>685</v>
      </c>
      <c r="C3691" s="0" t="s">
        <v>686</v>
      </c>
      <c r="D3691" s="14" t="n">
        <v>85</v>
      </c>
    </row>
    <row r="3692" customFormat="false" ht="15" hidden="false" customHeight="false" outlineLevel="0" collapsed="false">
      <c r="A3692" s="4" t="n">
        <v>40854</v>
      </c>
      <c r="B3692" s="0" t="s">
        <v>687</v>
      </c>
      <c r="C3692" s="0" t="s">
        <v>688</v>
      </c>
      <c r="D3692" s="14" t="n">
        <v>181.21</v>
      </c>
    </row>
    <row r="3693" customFormat="false" ht="15" hidden="false" customHeight="false" outlineLevel="0" collapsed="false">
      <c r="A3693" s="4" t="n">
        <v>40854</v>
      </c>
      <c r="B3693" s="0" t="s">
        <v>689</v>
      </c>
      <c r="C3693" s="0" t="s">
        <v>690</v>
      </c>
      <c r="D3693" s="14" t="n">
        <v>90</v>
      </c>
    </row>
    <row r="3694" customFormat="false" ht="15" hidden="false" customHeight="false" outlineLevel="0" collapsed="false">
      <c r="A3694" s="4" t="n">
        <v>40854</v>
      </c>
      <c r="B3694" s="0" t="s">
        <v>691</v>
      </c>
      <c r="C3694" s="0" t="s">
        <v>692</v>
      </c>
      <c r="D3694" s="14" t="n">
        <v>1823.8</v>
      </c>
    </row>
    <row r="3695" customFormat="false" ht="15" hidden="false" customHeight="false" outlineLevel="0" collapsed="false">
      <c r="A3695" s="4" t="n">
        <v>40854</v>
      </c>
      <c r="B3695" s="0" t="s">
        <v>693</v>
      </c>
      <c r="C3695" s="0" t="s">
        <v>694</v>
      </c>
      <c r="D3695" s="14" t="n">
        <v>68.85</v>
      </c>
    </row>
    <row r="3696" customFormat="false" ht="15" hidden="false" customHeight="false" outlineLevel="0" collapsed="false">
      <c r="A3696" s="4" t="n">
        <v>40854</v>
      </c>
      <c r="B3696" s="0" t="s">
        <v>695</v>
      </c>
      <c r="C3696" s="0" t="s">
        <v>696</v>
      </c>
      <c r="D3696" s="14" t="n">
        <v>655.97</v>
      </c>
    </row>
    <row r="3697" customFormat="false" ht="15" hidden="false" customHeight="false" outlineLevel="0" collapsed="false">
      <c r="A3697" s="4" t="n">
        <v>40854</v>
      </c>
      <c r="B3697" s="0" t="s">
        <v>697</v>
      </c>
      <c r="C3697" s="0" t="s">
        <v>698</v>
      </c>
      <c r="D3697" s="14" t="n">
        <v>412.4</v>
      </c>
    </row>
    <row r="3698" customFormat="false" ht="15" hidden="false" customHeight="false" outlineLevel="0" collapsed="false">
      <c r="A3698" s="4" t="n">
        <v>40854</v>
      </c>
      <c r="B3698" s="0" t="s">
        <v>699</v>
      </c>
      <c r="C3698" s="0" t="s">
        <v>700</v>
      </c>
      <c r="D3698" s="14" t="n">
        <v>338.16</v>
      </c>
    </row>
    <row r="3699" customFormat="false" ht="15" hidden="false" customHeight="false" outlineLevel="0" collapsed="false">
      <c r="A3699" s="4" t="n">
        <v>40854</v>
      </c>
      <c r="B3699" s="0" t="s">
        <v>701</v>
      </c>
      <c r="C3699" s="0" t="s">
        <v>702</v>
      </c>
      <c r="D3699" s="14" t="n">
        <v>115.63</v>
      </c>
    </row>
    <row r="3700" customFormat="false" ht="15" hidden="false" customHeight="false" outlineLevel="0" collapsed="false">
      <c r="A3700" s="4" t="n">
        <v>40854</v>
      </c>
      <c r="B3700" s="0" t="s">
        <v>703</v>
      </c>
      <c r="C3700" s="0" t="s">
        <v>704</v>
      </c>
      <c r="D3700" s="14" t="n">
        <v>1229.3</v>
      </c>
    </row>
    <row r="3701" customFormat="false" ht="15" hidden="false" customHeight="false" outlineLevel="0" collapsed="false">
      <c r="A3701" s="4" t="n">
        <v>40854</v>
      </c>
      <c r="B3701" s="0" t="s">
        <v>705</v>
      </c>
      <c r="C3701" s="0" t="s">
        <v>706</v>
      </c>
      <c r="D3701" s="14" t="n">
        <v>791.94</v>
      </c>
    </row>
    <row r="3702" customFormat="false" ht="15" hidden="false" customHeight="false" outlineLevel="0" collapsed="false">
      <c r="A3702" s="4" t="n">
        <v>40854</v>
      </c>
      <c r="B3702" s="0" t="s">
        <v>707</v>
      </c>
      <c r="C3702" s="0" t="s">
        <v>708</v>
      </c>
      <c r="D3702" s="14" t="n">
        <v>464.93</v>
      </c>
    </row>
    <row r="3703" customFormat="false" ht="15" hidden="false" customHeight="false" outlineLevel="0" collapsed="false">
      <c r="A3703" s="4" t="n">
        <v>40854</v>
      </c>
      <c r="B3703" s="0" t="s">
        <v>711</v>
      </c>
      <c r="C3703" s="0" t="s">
        <v>712</v>
      </c>
      <c r="D3703" s="14" t="n">
        <v>535.26</v>
      </c>
    </row>
    <row r="3704" customFormat="false" ht="15" hidden="false" customHeight="false" outlineLevel="0" collapsed="false">
      <c r="A3704" s="4" t="n">
        <v>40854</v>
      </c>
      <c r="B3704" s="0" t="s">
        <v>713</v>
      </c>
      <c r="C3704" s="0" t="s">
        <v>714</v>
      </c>
      <c r="D3704" s="14" t="n">
        <v>521.41</v>
      </c>
    </row>
    <row r="3705" customFormat="false" ht="15" hidden="false" customHeight="false" outlineLevel="0" collapsed="false">
      <c r="A3705" s="4" t="n">
        <v>40854</v>
      </c>
      <c r="B3705" s="0" t="s">
        <v>715</v>
      </c>
      <c r="C3705" s="0" t="s">
        <v>716</v>
      </c>
      <c r="D3705" s="14" t="n">
        <v>55.43</v>
      </c>
    </row>
    <row r="3706" customFormat="false" ht="15" hidden="false" customHeight="false" outlineLevel="0" collapsed="false">
      <c r="A3706" s="4" t="n">
        <v>40854</v>
      </c>
      <c r="B3706" s="0" t="s">
        <v>717</v>
      </c>
      <c r="C3706" s="0" t="s">
        <v>718</v>
      </c>
      <c r="D3706" s="14" t="n">
        <v>89.92</v>
      </c>
    </row>
    <row r="3707" customFormat="false" ht="15" hidden="false" customHeight="false" outlineLevel="0" collapsed="false">
      <c r="A3707" s="4" t="n">
        <v>40854</v>
      </c>
      <c r="B3707" s="0" t="s">
        <v>719</v>
      </c>
      <c r="C3707" s="0" t="s">
        <v>720</v>
      </c>
      <c r="D3707" s="14" t="n">
        <v>63.75</v>
      </c>
    </row>
    <row r="3708" customFormat="false" ht="15" hidden="false" customHeight="false" outlineLevel="0" collapsed="false">
      <c r="A3708" s="4" t="n">
        <v>40854</v>
      </c>
      <c r="B3708" s="0" t="s">
        <v>721</v>
      </c>
      <c r="C3708" s="0" t="s">
        <v>722</v>
      </c>
      <c r="D3708" s="14" t="n">
        <v>67.42</v>
      </c>
    </row>
    <row r="3709" customFormat="false" ht="15" hidden="false" customHeight="false" outlineLevel="0" collapsed="false">
      <c r="A3709" s="4" t="n">
        <v>40854</v>
      </c>
      <c r="B3709" s="0" t="s">
        <v>723</v>
      </c>
      <c r="C3709" s="0" t="s">
        <v>724</v>
      </c>
      <c r="D3709" s="14" t="n">
        <v>550.99</v>
      </c>
    </row>
    <row r="3710" customFormat="false" ht="15" hidden="false" customHeight="false" outlineLevel="0" collapsed="false">
      <c r="A3710" s="4" t="n">
        <v>40854</v>
      </c>
      <c r="B3710" s="0" t="s">
        <v>725</v>
      </c>
      <c r="C3710" s="0" t="s">
        <v>726</v>
      </c>
      <c r="D3710" s="14" t="n">
        <v>71.17</v>
      </c>
    </row>
    <row r="3711" customFormat="false" ht="15" hidden="false" customHeight="false" outlineLevel="0" collapsed="false">
      <c r="A3711" s="4" t="n">
        <v>40854</v>
      </c>
      <c r="B3711" s="0" t="s">
        <v>727</v>
      </c>
      <c r="C3711" s="0" t="s">
        <v>728</v>
      </c>
      <c r="D3711" s="14" t="n">
        <v>82.46</v>
      </c>
    </row>
    <row r="3712" customFormat="false" ht="15" hidden="false" customHeight="false" outlineLevel="0" collapsed="false">
      <c r="A3712" s="4" t="n">
        <v>40854</v>
      </c>
      <c r="B3712" s="0" t="s">
        <v>729</v>
      </c>
      <c r="C3712" s="0" t="s">
        <v>730</v>
      </c>
      <c r="D3712" s="14" t="n">
        <v>30</v>
      </c>
    </row>
    <row r="3713" customFormat="false" ht="15" hidden="false" customHeight="false" outlineLevel="0" collapsed="false">
      <c r="A3713" s="4" t="n">
        <v>40854</v>
      </c>
      <c r="B3713" s="0" t="s">
        <v>731</v>
      </c>
      <c r="C3713" s="0" t="s">
        <v>732</v>
      </c>
      <c r="D3713" s="14" t="n">
        <v>250.62</v>
      </c>
    </row>
    <row r="3714" customFormat="false" ht="15" hidden="false" customHeight="false" outlineLevel="0" collapsed="false">
      <c r="A3714" s="4" t="n">
        <v>40854</v>
      </c>
      <c r="B3714" s="0" t="s">
        <v>733</v>
      </c>
      <c r="C3714" s="0" t="s">
        <v>734</v>
      </c>
      <c r="D3714" s="14" t="n">
        <v>339.33</v>
      </c>
    </row>
    <row r="3715" customFormat="false" ht="15" hidden="false" customHeight="false" outlineLevel="0" collapsed="false">
      <c r="A3715" s="4" t="n">
        <v>40854</v>
      </c>
      <c r="B3715" s="0" t="s">
        <v>735</v>
      </c>
      <c r="C3715" s="0" t="s">
        <v>736</v>
      </c>
      <c r="D3715" s="14" t="n">
        <v>65.24</v>
      </c>
    </row>
    <row r="3716" customFormat="false" ht="15" hidden="false" customHeight="false" outlineLevel="0" collapsed="false">
      <c r="A3716" s="4" t="n">
        <v>40854</v>
      </c>
      <c r="B3716" s="0" t="s">
        <v>737</v>
      </c>
      <c r="C3716" s="0" t="s">
        <v>738</v>
      </c>
      <c r="D3716" s="14" t="n">
        <v>36.26</v>
      </c>
    </row>
    <row r="3717" customFormat="false" ht="15" hidden="false" customHeight="false" outlineLevel="0" collapsed="false">
      <c r="A3717" s="4" t="n">
        <v>40854</v>
      </c>
      <c r="B3717" s="0" t="s">
        <v>739</v>
      </c>
      <c r="C3717" s="0" t="s">
        <v>740</v>
      </c>
      <c r="D3717" s="14" t="n">
        <v>839.13</v>
      </c>
    </row>
    <row r="3718" customFormat="false" ht="15" hidden="false" customHeight="false" outlineLevel="0" collapsed="false">
      <c r="A3718" s="4" t="n">
        <v>40854</v>
      </c>
      <c r="B3718" s="0" t="s">
        <v>741</v>
      </c>
      <c r="C3718" s="0" t="s">
        <v>742</v>
      </c>
      <c r="D3718" s="14" t="n">
        <v>949.56</v>
      </c>
    </row>
    <row r="3719" customFormat="false" ht="15" hidden="false" customHeight="false" outlineLevel="0" collapsed="false">
      <c r="A3719" s="4" t="n">
        <v>40854</v>
      </c>
      <c r="B3719" s="0" t="s">
        <v>743</v>
      </c>
      <c r="C3719" s="0" t="s">
        <v>744</v>
      </c>
      <c r="D3719" s="14" t="n">
        <v>167.64</v>
      </c>
    </row>
    <row r="3720" customFormat="false" ht="15" hidden="false" customHeight="false" outlineLevel="0" collapsed="false">
      <c r="A3720" s="4" t="n">
        <v>40854</v>
      </c>
      <c r="B3720" s="0" t="s">
        <v>745</v>
      </c>
      <c r="C3720" s="0" t="s">
        <v>746</v>
      </c>
      <c r="D3720" s="14" t="n">
        <v>79.2</v>
      </c>
    </row>
    <row r="3721" customFormat="false" ht="15" hidden="false" customHeight="false" outlineLevel="0" collapsed="false">
      <c r="A3721" s="4" t="n">
        <v>40854</v>
      </c>
      <c r="B3721" s="0" t="s">
        <v>747</v>
      </c>
      <c r="C3721" s="0" t="s">
        <v>748</v>
      </c>
      <c r="D3721" s="14" t="n">
        <v>35.7</v>
      </c>
    </row>
    <row r="3722" customFormat="false" ht="15" hidden="false" customHeight="false" outlineLevel="0" collapsed="false">
      <c r="A3722" s="4" t="n">
        <v>40854</v>
      </c>
      <c r="B3722" s="0" t="s">
        <v>749</v>
      </c>
      <c r="C3722" s="0" t="s">
        <v>750</v>
      </c>
      <c r="D3722" s="14" t="n">
        <v>14.13</v>
      </c>
    </row>
    <row r="3723" customFormat="false" ht="15" hidden="false" customHeight="false" outlineLevel="0" collapsed="false">
      <c r="A3723" s="4" t="n">
        <v>40854</v>
      </c>
      <c r="B3723" s="0" t="s">
        <v>751</v>
      </c>
      <c r="C3723" s="0" t="s">
        <v>752</v>
      </c>
      <c r="D3723" s="14" t="n">
        <v>483.9</v>
      </c>
    </row>
    <row r="3724" customFormat="false" ht="15" hidden="false" customHeight="false" outlineLevel="0" collapsed="false">
      <c r="A3724" s="4" t="n">
        <v>40854</v>
      </c>
      <c r="B3724" s="0" t="s">
        <v>753</v>
      </c>
      <c r="C3724" s="0" t="s">
        <v>754</v>
      </c>
      <c r="D3724" s="14" t="n">
        <v>185.21</v>
      </c>
    </row>
    <row r="3725" customFormat="false" ht="15" hidden="false" customHeight="false" outlineLevel="0" collapsed="false">
      <c r="A3725" s="4" t="n">
        <v>40854</v>
      </c>
      <c r="B3725" s="0" t="s">
        <v>755</v>
      </c>
      <c r="C3725" s="0" t="s">
        <v>756</v>
      </c>
      <c r="D3725" s="14" t="n">
        <v>308.83</v>
      </c>
    </row>
    <row r="3726" customFormat="false" ht="15" hidden="false" customHeight="false" outlineLevel="0" collapsed="false">
      <c r="A3726" s="4" t="n">
        <v>40854</v>
      </c>
      <c r="B3726" s="0" t="s">
        <v>757</v>
      </c>
      <c r="C3726" s="0" t="s">
        <v>758</v>
      </c>
      <c r="D3726" s="14" t="n">
        <v>33</v>
      </c>
    </row>
    <row r="3727" customFormat="false" ht="15" hidden="false" customHeight="false" outlineLevel="0" collapsed="false">
      <c r="A3727" s="4" t="n">
        <v>40854</v>
      </c>
      <c r="B3727" s="0" t="s">
        <v>761</v>
      </c>
      <c r="C3727" s="0" t="s">
        <v>762</v>
      </c>
      <c r="D3727" s="14" t="n">
        <v>125</v>
      </c>
    </row>
    <row r="3728" customFormat="false" ht="15" hidden="false" customHeight="false" outlineLevel="0" collapsed="false">
      <c r="A3728" s="4" t="n">
        <v>40854</v>
      </c>
      <c r="B3728" s="0" t="s">
        <v>763</v>
      </c>
      <c r="C3728" s="0" t="s">
        <v>764</v>
      </c>
      <c r="D3728" s="14" t="n">
        <v>87.5</v>
      </c>
    </row>
    <row r="3729" customFormat="false" ht="15" hidden="false" customHeight="false" outlineLevel="0" collapsed="false">
      <c r="A3729" s="4" t="n">
        <v>40854</v>
      </c>
      <c r="B3729" s="0" t="s">
        <v>765</v>
      </c>
      <c r="C3729" s="0" t="s">
        <v>766</v>
      </c>
      <c r="D3729" s="14" t="n">
        <v>125</v>
      </c>
    </row>
    <row r="3730" customFormat="false" ht="15" hidden="false" customHeight="false" outlineLevel="0" collapsed="false">
      <c r="A3730" s="4" t="n">
        <v>40854</v>
      </c>
      <c r="B3730" s="0" t="s">
        <v>767</v>
      </c>
      <c r="C3730" s="0" t="s">
        <v>768</v>
      </c>
      <c r="D3730" s="14" t="n">
        <v>187.5</v>
      </c>
    </row>
    <row r="3731" customFormat="false" ht="15" hidden="false" customHeight="false" outlineLevel="0" collapsed="false">
      <c r="A3731" s="4" t="n">
        <v>40854</v>
      </c>
      <c r="B3731" s="0" t="s">
        <v>769</v>
      </c>
      <c r="C3731" s="0" t="s">
        <v>770</v>
      </c>
      <c r="D3731" s="14" t="n">
        <v>25</v>
      </c>
    </row>
    <row r="3732" customFormat="false" ht="15" hidden="false" customHeight="false" outlineLevel="0" collapsed="false">
      <c r="A3732" s="4" t="n">
        <v>40854</v>
      </c>
      <c r="B3732" s="0" t="s">
        <v>771</v>
      </c>
      <c r="C3732" s="0" t="s">
        <v>772</v>
      </c>
      <c r="D3732" s="14" t="n">
        <v>112.46</v>
      </c>
    </row>
    <row r="3733" customFormat="false" ht="15" hidden="false" customHeight="false" outlineLevel="0" collapsed="false">
      <c r="A3733" s="4" t="n">
        <v>40854</v>
      </c>
      <c r="B3733" s="0" t="s">
        <v>773</v>
      </c>
      <c r="C3733" s="0" t="s">
        <v>774</v>
      </c>
      <c r="D3733" s="14" t="n">
        <v>591.72</v>
      </c>
    </row>
    <row r="3734" customFormat="false" ht="15" hidden="false" customHeight="false" outlineLevel="0" collapsed="false">
      <c r="A3734" s="4" t="n">
        <v>40854</v>
      </c>
      <c r="B3734" s="0" t="s">
        <v>775</v>
      </c>
      <c r="C3734" s="0" t="s">
        <v>776</v>
      </c>
      <c r="D3734" s="14" t="n">
        <v>1615.71</v>
      </c>
    </row>
    <row r="3735" customFormat="false" ht="15" hidden="false" customHeight="false" outlineLevel="0" collapsed="false">
      <c r="A3735" s="4" t="n">
        <v>40854</v>
      </c>
      <c r="B3735" s="0" t="s">
        <v>777</v>
      </c>
      <c r="C3735" s="0" t="s">
        <v>778</v>
      </c>
      <c r="D3735" s="14" t="n">
        <v>2027.28</v>
      </c>
    </row>
    <row r="3736" customFormat="false" ht="15" hidden="false" customHeight="false" outlineLevel="0" collapsed="false">
      <c r="A3736" s="4" t="n">
        <v>40854</v>
      </c>
      <c r="B3736" s="0" t="s">
        <v>779</v>
      </c>
      <c r="C3736" s="0" t="s">
        <v>780</v>
      </c>
      <c r="D3736" s="14" t="n">
        <v>2895.37</v>
      </c>
    </row>
    <row r="3737" customFormat="false" ht="15" hidden="false" customHeight="false" outlineLevel="0" collapsed="false">
      <c r="A3737" s="4" t="n">
        <v>40854</v>
      </c>
      <c r="B3737" s="0" t="s">
        <v>781</v>
      </c>
      <c r="C3737" s="0" t="s">
        <v>782</v>
      </c>
      <c r="D3737" s="14" t="n">
        <v>1817.57</v>
      </c>
    </row>
    <row r="3738" customFormat="false" ht="15" hidden="false" customHeight="false" outlineLevel="0" collapsed="false">
      <c r="A3738" s="4" t="n">
        <v>40854</v>
      </c>
      <c r="B3738" s="0" t="s">
        <v>783</v>
      </c>
      <c r="C3738" s="0" t="s">
        <v>784</v>
      </c>
      <c r="D3738" s="14" t="n">
        <v>1278.8</v>
      </c>
    </row>
    <row r="3739" customFormat="false" ht="15" hidden="false" customHeight="false" outlineLevel="0" collapsed="false">
      <c r="A3739" s="4" t="n">
        <v>40854</v>
      </c>
      <c r="B3739" s="0" t="s">
        <v>785</v>
      </c>
      <c r="C3739" s="0" t="s">
        <v>786</v>
      </c>
      <c r="D3739" s="14" t="n">
        <v>381.99</v>
      </c>
    </row>
    <row r="3740" customFormat="false" ht="15" hidden="false" customHeight="false" outlineLevel="0" collapsed="false">
      <c r="A3740" s="4" t="n">
        <v>40854</v>
      </c>
      <c r="B3740" s="0" t="s">
        <v>787</v>
      </c>
      <c r="C3740" s="0" t="s">
        <v>788</v>
      </c>
      <c r="D3740" s="14" t="n">
        <v>974.66</v>
      </c>
    </row>
    <row r="3741" customFormat="false" ht="15" hidden="false" customHeight="false" outlineLevel="0" collapsed="false">
      <c r="A3741" s="4" t="n">
        <v>40854</v>
      </c>
      <c r="B3741" s="0" t="s">
        <v>789</v>
      </c>
      <c r="C3741" s="0" t="s">
        <v>790</v>
      </c>
      <c r="D3741" s="14" t="n">
        <v>785.05</v>
      </c>
    </row>
    <row r="3742" customFormat="false" ht="15" hidden="false" customHeight="false" outlineLevel="0" collapsed="false">
      <c r="A3742" s="4" t="n">
        <v>40854</v>
      </c>
      <c r="B3742" s="0" t="s">
        <v>791</v>
      </c>
      <c r="C3742" s="0" t="s">
        <v>792</v>
      </c>
      <c r="D3742" s="14" t="n">
        <v>176.63</v>
      </c>
    </row>
    <row r="3743" customFormat="false" ht="15" hidden="false" customHeight="false" outlineLevel="0" collapsed="false">
      <c r="A3743" s="4" t="n">
        <v>40854</v>
      </c>
      <c r="B3743" s="0" t="s">
        <v>793</v>
      </c>
      <c r="C3743" s="0" t="s">
        <v>794</v>
      </c>
      <c r="D3743" s="14" t="n">
        <v>101.8</v>
      </c>
    </row>
    <row r="3744" customFormat="false" ht="15" hidden="false" customHeight="false" outlineLevel="0" collapsed="false">
      <c r="A3744" s="4" t="n">
        <v>40854</v>
      </c>
      <c r="B3744" s="0" t="s">
        <v>795</v>
      </c>
      <c r="C3744" s="0" t="s">
        <v>796</v>
      </c>
      <c r="D3744" s="14" t="n">
        <v>39.83</v>
      </c>
    </row>
    <row r="3745" customFormat="false" ht="15" hidden="false" customHeight="false" outlineLevel="0" collapsed="false">
      <c r="A3745" s="4" t="n">
        <v>40854</v>
      </c>
      <c r="B3745" s="0" t="s">
        <v>797</v>
      </c>
      <c r="C3745" s="0" t="s">
        <v>798</v>
      </c>
      <c r="D3745" s="14" t="n">
        <v>245.19</v>
      </c>
    </row>
    <row r="3746" customFormat="false" ht="15" hidden="false" customHeight="false" outlineLevel="0" collapsed="false">
      <c r="A3746" s="4" t="n">
        <v>40854</v>
      </c>
      <c r="B3746" s="0" t="s">
        <v>799</v>
      </c>
      <c r="C3746" s="0" t="s">
        <v>800</v>
      </c>
      <c r="D3746" s="14" t="n">
        <v>33</v>
      </c>
    </row>
    <row r="3747" customFormat="false" ht="15" hidden="false" customHeight="false" outlineLevel="0" collapsed="false">
      <c r="A3747" s="4" t="n">
        <v>40854</v>
      </c>
      <c r="B3747" s="0" t="s">
        <v>801</v>
      </c>
      <c r="C3747" s="0" t="s">
        <v>802</v>
      </c>
      <c r="D3747" s="14" t="n">
        <v>114.79</v>
      </c>
    </row>
    <row r="3748" customFormat="false" ht="15" hidden="false" customHeight="false" outlineLevel="0" collapsed="false">
      <c r="A3748" s="4" t="n">
        <v>40854</v>
      </c>
      <c r="B3748" s="0" t="s">
        <v>803</v>
      </c>
      <c r="C3748" s="0" t="s">
        <v>804</v>
      </c>
      <c r="D3748" s="14" t="n">
        <v>200.86</v>
      </c>
    </row>
    <row r="3749" customFormat="false" ht="15" hidden="false" customHeight="false" outlineLevel="0" collapsed="false">
      <c r="A3749" s="4" t="n">
        <v>40854</v>
      </c>
      <c r="B3749" s="0" t="s">
        <v>805</v>
      </c>
      <c r="C3749" s="0" t="s">
        <v>806</v>
      </c>
      <c r="D3749" s="14" t="n">
        <v>198</v>
      </c>
    </row>
    <row r="3750" customFormat="false" ht="15" hidden="false" customHeight="false" outlineLevel="0" collapsed="false">
      <c r="A3750" s="4" t="n">
        <v>40854</v>
      </c>
      <c r="B3750" s="0" t="s">
        <v>807</v>
      </c>
      <c r="C3750" s="0" t="s">
        <v>808</v>
      </c>
      <c r="D3750" s="14" t="n">
        <v>106.54</v>
      </c>
    </row>
    <row r="3751" customFormat="false" ht="15" hidden="false" customHeight="false" outlineLevel="0" collapsed="false">
      <c r="A3751" s="4" t="n">
        <v>40854</v>
      </c>
      <c r="B3751" s="0" t="s">
        <v>809</v>
      </c>
      <c r="C3751" s="0" t="s">
        <v>810</v>
      </c>
      <c r="D3751" s="14" t="n">
        <v>250.73</v>
      </c>
    </row>
    <row r="3752" customFormat="false" ht="15" hidden="false" customHeight="false" outlineLevel="0" collapsed="false">
      <c r="A3752" s="4" t="n">
        <v>40854</v>
      </c>
      <c r="B3752" s="0" t="s">
        <v>811</v>
      </c>
      <c r="C3752" s="0" t="s">
        <v>812</v>
      </c>
      <c r="D3752" s="14" t="n">
        <v>11.7</v>
      </c>
    </row>
    <row r="3753" customFormat="false" ht="15" hidden="false" customHeight="false" outlineLevel="0" collapsed="false">
      <c r="A3753" s="4" t="n">
        <v>40854</v>
      </c>
      <c r="B3753" s="0" t="s">
        <v>813</v>
      </c>
      <c r="C3753" s="0" t="s">
        <v>814</v>
      </c>
      <c r="D3753" s="14" t="n">
        <v>565.29</v>
      </c>
    </row>
    <row r="3754" customFormat="false" ht="15" hidden="false" customHeight="false" outlineLevel="0" collapsed="false">
      <c r="A3754" s="4" t="n">
        <v>40854</v>
      </c>
      <c r="B3754" s="0" t="s">
        <v>815</v>
      </c>
      <c r="C3754" s="0" t="s">
        <v>816</v>
      </c>
      <c r="D3754" s="14" t="n">
        <v>2528.31</v>
      </c>
    </row>
    <row r="3755" customFormat="false" ht="15" hidden="false" customHeight="false" outlineLevel="0" collapsed="false">
      <c r="A3755" s="4" t="n">
        <v>40854</v>
      </c>
      <c r="B3755" s="0" t="s">
        <v>817</v>
      </c>
      <c r="C3755" s="0" t="s">
        <v>818</v>
      </c>
      <c r="D3755" s="14" t="n">
        <v>625.57</v>
      </c>
    </row>
    <row r="3756" customFormat="false" ht="15" hidden="false" customHeight="false" outlineLevel="0" collapsed="false">
      <c r="A3756" s="4" t="n">
        <v>40854</v>
      </c>
      <c r="B3756" s="0" t="s">
        <v>819</v>
      </c>
      <c r="C3756" s="0" t="s">
        <v>820</v>
      </c>
      <c r="D3756" s="14" t="n">
        <v>538.12</v>
      </c>
    </row>
    <row r="3757" customFormat="false" ht="15" hidden="false" customHeight="false" outlineLevel="0" collapsed="false">
      <c r="A3757" s="4" t="n">
        <v>40854</v>
      </c>
      <c r="B3757" s="0" t="s">
        <v>821</v>
      </c>
      <c r="C3757" s="0" t="s">
        <v>822</v>
      </c>
      <c r="D3757" s="14" t="n">
        <v>392.18</v>
      </c>
    </row>
    <row r="3758" customFormat="false" ht="15" hidden="false" customHeight="false" outlineLevel="0" collapsed="false">
      <c r="A3758" s="4" t="n">
        <v>40854</v>
      </c>
      <c r="B3758" s="0" t="s">
        <v>823</v>
      </c>
      <c r="C3758" s="0" t="s">
        <v>824</v>
      </c>
      <c r="D3758" s="14" t="n">
        <v>314.51</v>
      </c>
    </row>
    <row r="3759" customFormat="false" ht="15" hidden="false" customHeight="false" outlineLevel="0" collapsed="false">
      <c r="A3759" s="4" t="n">
        <v>40854</v>
      </c>
      <c r="B3759" s="0" t="s">
        <v>825</v>
      </c>
      <c r="C3759" s="0" t="s">
        <v>826</v>
      </c>
      <c r="D3759" s="14" t="n">
        <v>463.48</v>
      </c>
    </row>
    <row r="3760" customFormat="false" ht="15" hidden="false" customHeight="false" outlineLevel="0" collapsed="false">
      <c r="A3760" s="4" t="n">
        <v>40854</v>
      </c>
      <c r="B3760" s="0" t="s">
        <v>827</v>
      </c>
      <c r="C3760" s="0" t="s">
        <v>828</v>
      </c>
      <c r="D3760" s="14" t="n">
        <v>449.07</v>
      </c>
    </row>
    <row r="3761" customFormat="false" ht="15" hidden="false" customHeight="false" outlineLevel="0" collapsed="false">
      <c r="A3761" s="4" t="n">
        <v>40854</v>
      </c>
      <c r="B3761" s="0" t="s">
        <v>829</v>
      </c>
      <c r="C3761" s="0" t="s">
        <v>830</v>
      </c>
      <c r="D3761" s="14" t="n">
        <v>488.18</v>
      </c>
    </row>
    <row r="3762" customFormat="false" ht="15" hidden="false" customHeight="false" outlineLevel="0" collapsed="false">
      <c r="A3762" s="4" t="n">
        <v>40854</v>
      </c>
      <c r="B3762" s="0" t="s">
        <v>833</v>
      </c>
      <c r="C3762" s="0" t="s">
        <v>834</v>
      </c>
      <c r="D3762" s="14" t="n">
        <v>854.57</v>
      </c>
    </row>
    <row r="3763" customFormat="false" ht="15" hidden="false" customHeight="false" outlineLevel="0" collapsed="false">
      <c r="A3763" s="4" t="n">
        <v>40854</v>
      </c>
      <c r="B3763" s="0" t="s">
        <v>835</v>
      </c>
      <c r="C3763" s="0" t="s">
        <v>836</v>
      </c>
      <c r="D3763" s="14" t="n">
        <v>716.56</v>
      </c>
    </row>
    <row r="3764" customFormat="false" ht="15" hidden="false" customHeight="false" outlineLevel="0" collapsed="false">
      <c r="A3764" s="4" t="n">
        <v>40854</v>
      </c>
      <c r="B3764" s="0" t="s">
        <v>837</v>
      </c>
      <c r="C3764" s="0" t="s">
        <v>838</v>
      </c>
      <c r="D3764" s="14" t="n">
        <v>403.01</v>
      </c>
    </row>
    <row r="3765" customFormat="false" ht="15" hidden="false" customHeight="false" outlineLevel="0" collapsed="false">
      <c r="A3765" s="4" t="n">
        <v>40854</v>
      </c>
      <c r="B3765" s="0" t="s">
        <v>839</v>
      </c>
      <c r="C3765" s="0" t="s">
        <v>840</v>
      </c>
      <c r="D3765" s="14" t="n">
        <v>343.53</v>
      </c>
    </row>
    <row r="3766" customFormat="false" ht="15" hidden="false" customHeight="false" outlineLevel="0" collapsed="false">
      <c r="A3766" s="4" t="n">
        <v>40854</v>
      </c>
      <c r="B3766" s="0" t="s">
        <v>841</v>
      </c>
      <c r="C3766" s="0" t="s">
        <v>842</v>
      </c>
      <c r="D3766" s="14" t="n">
        <v>516.03</v>
      </c>
    </row>
    <row r="3767" customFormat="false" ht="15" hidden="false" customHeight="false" outlineLevel="0" collapsed="false">
      <c r="A3767" s="4" t="n">
        <v>40854</v>
      </c>
      <c r="B3767" s="0" t="s">
        <v>843</v>
      </c>
      <c r="C3767" s="0" t="s">
        <v>844</v>
      </c>
      <c r="D3767" s="14" t="n">
        <v>2403.01</v>
      </c>
    </row>
    <row r="3768" customFormat="false" ht="15" hidden="false" customHeight="false" outlineLevel="0" collapsed="false">
      <c r="A3768" s="4" t="n">
        <v>40854</v>
      </c>
      <c r="B3768" s="0" t="s">
        <v>845</v>
      </c>
      <c r="C3768" s="0" t="s">
        <v>846</v>
      </c>
      <c r="D3768" s="14" t="n">
        <v>177.42</v>
      </c>
    </row>
    <row r="3769" customFormat="false" ht="15" hidden="false" customHeight="false" outlineLevel="0" collapsed="false">
      <c r="A3769" s="4" t="n">
        <v>40854</v>
      </c>
      <c r="B3769" s="0" t="s">
        <v>847</v>
      </c>
      <c r="C3769" s="0" t="s">
        <v>848</v>
      </c>
      <c r="D3769" s="14" t="n">
        <v>2675.48</v>
      </c>
    </row>
    <row r="3770" customFormat="false" ht="15" hidden="false" customHeight="false" outlineLevel="0" collapsed="false">
      <c r="A3770" s="4" t="n">
        <v>40854</v>
      </c>
      <c r="B3770" s="0" t="s">
        <v>849</v>
      </c>
      <c r="C3770" s="0" t="s">
        <v>850</v>
      </c>
      <c r="D3770" s="14" t="n">
        <v>538.92</v>
      </c>
    </row>
    <row r="3771" customFormat="false" ht="15" hidden="false" customHeight="false" outlineLevel="0" collapsed="false">
      <c r="A3771" s="4" t="n">
        <v>40854</v>
      </c>
      <c r="B3771" s="0" t="s">
        <v>851</v>
      </c>
      <c r="C3771" s="0" t="s">
        <v>852</v>
      </c>
      <c r="D3771" s="14" t="n">
        <v>1643.39</v>
      </c>
    </row>
    <row r="3772" customFormat="false" ht="15" hidden="false" customHeight="false" outlineLevel="0" collapsed="false">
      <c r="A3772" s="4" t="n">
        <v>40854</v>
      </c>
      <c r="B3772" s="0" t="s">
        <v>853</v>
      </c>
      <c r="C3772" s="0" t="s">
        <v>854</v>
      </c>
      <c r="D3772" s="14" t="n">
        <v>297.6</v>
      </c>
    </row>
    <row r="3773" customFormat="false" ht="15" hidden="false" customHeight="false" outlineLevel="0" collapsed="false">
      <c r="A3773" s="4" t="n">
        <v>40854</v>
      </c>
      <c r="B3773" s="0" t="s">
        <v>855</v>
      </c>
      <c r="C3773" s="0" t="s">
        <v>856</v>
      </c>
      <c r="D3773" s="14" t="n">
        <v>213.27</v>
      </c>
    </row>
    <row r="3774" customFormat="false" ht="15" hidden="false" customHeight="false" outlineLevel="0" collapsed="false">
      <c r="A3774" s="4" t="n">
        <v>40854</v>
      </c>
      <c r="B3774" s="0" t="s">
        <v>857</v>
      </c>
      <c r="C3774" s="0" t="s">
        <v>858</v>
      </c>
      <c r="D3774" s="14" t="n">
        <v>719.89</v>
      </c>
    </row>
    <row r="3775" customFormat="false" ht="15" hidden="false" customHeight="false" outlineLevel="0" collapsed="false">
      <c r="A3775" s="4" t="n">
        <v>40854</v>
      </c>
      <c r="B3775" s="0" t="s">
        <v>859</v>
      </c>
      <c r="C3775" s="0" t="s">
        <v>860</v>
      </c>
      <c r="D3775" s="14" t="n">
        <v>656.13</v>
      </c>
    </row>
    <row r="3776" customFormat="false" ht="15" hidden="false" customHeight="false" outlineLevel="0" collapsed="false">
      <c r="A3776" s="4" t="n">
        <v>40854</v>
      </c>
      <c r="B3776" s="0" t="s">
        <v>861</v>
      </c>
      <c r="C3776" s="0" t="s">
        <v>862</v>
      </c>
      <c r="D3776" s="14" t="n">
        <v>693.47</v>
      </c>
    </row>
    <row r="3777" customFormat="false" ht="15" hidden="false" customHeight="false" outlineLevel="0" collapsed="false">
      <c r="A3777" s="4" t="n">
        <v>40854</v>
      </c>
      <c r="B3777" s="0" t="s">
        <v>863</v>
      </c>
      <c r="C3777" s="0" t="s">
        <v>864</v>
      </c>
      <c r="D3777" s="14" t="n">
        <v>141</v>
      </c>
    </row>
    <row r="3778" customFormat="false" ht="15" hidden="false" customHeight="false" outlineLevel="0" collapsed="false">
      <c r="A3778" s="4" t="n">
        <v>40854</v>
      </c>
      <c r="B3778" s="0" t="s">
        <v>865</v>
      </c>
      <c r="C3778" s="0" t="s">
        <v>866</v>
      </c>
      <c r="D3778" s="14" t="n">
        <v>182.47</v>
      </c>
    </row>
    <row r="3779" customFormat="false" ht="15" hidden="false" customHeight="false" outlineLevel="0" collapsed="false">
      <c r="A3779" s="4" t="n">
        <v>40854</v>
      </c>
      <c r="B3779" s="0" t="s">
        <v>867</v>
      </c>
      <c r="C3779" s="0" t="s">
        <v>868</v>
      </c>
      <c r="D3779" s="14" t="n">
        <v>209.37</v>
      </c>
    </row>
    <row r="3780" customFormat="false" ht="15" hidden="false" customHeight="false" outlineLevel="0" collapsed="false">
      <c r="A3780" s="4" t="n">
        <v>40854</v>
      </c>
      <c r="B3780" s="0" t="s">
        <v>869</v>
      </c>
      <c r="C3780" s="0" t="s">
        <v>870</v>
      </c>
      <c r="D3780" s="14" t="n">
        <v>1511.4</v>
      </c>
    </row>
    <row r="3781" customFormat="false" ht="15" hidden="false" customHeight="false" outlineLevel="0" collapsed="false">
      <c r="A3781" s="4" t="n">
        <v>40854</v>
      </c>
      <c r="B3781" s="0" t="s">
        <v>871</v>
      </c>
      <c r="C3781" s="0" t="s">
        <v>872</v>
      </c>
      <c r="D3781" s="14" t="n">
        <v>921.72</v>
      </c>
    </row>
    <row r="3782" customFormat="false" ht="15" hidden="false" customHeight="false" outlineLevel="0" collapsed="false">
      <c r="A3782" s="4" t="n">
        <v>40854</v>
      </c>
      <c r="B3782" s="0" t="s">
        <v>873</v>
      </c>
      <c r="C3782" s="0" t="s">
        <v>874</v>
      </c>
      <c r="D3782" s="14" t="n">
        <v>4047.77</v>
      </c>
    </row>
    <row r="3783" customFormat="false" ht="15" hidden="false" customHeight="false" outlineLevel="0" collapsed="false">
      <c r="A3783" s="4" t="n">
        <v>40854</v>
      </c>
      <c r="B3783" s="0" t="s">
        <v>875</v>
      </c>
      <c r="C3783" s="0" t="s">
        <v>876</v>
      </c>
      <c r="D3783" s="14" t="n">
        <v>575.11</v>
      </c>
    </row>
    <row r="3784" customFormat="false" ht="15" hidden="false" customHeight="false" outlineLevel="0" collapsed="false">
      <c r="A3784" s="4" t="n">
        <v>40854</v>
      </c>
      <c r="B3784" s="0" t="s">
        <v>877</v>
      </c>
      <c r="C3784" s="0" t="s">
        <v>878</v>
      </c>
      <c r="D3784" s="14" t="n">
        <v>601.18</v>
      </c>
    </row>
    <row r="3785" customFormat="false" ht="15" hidden="false" customHeight="false" outlineLevel="0" collapsed="false">
      <c r="A3785" s="4" t="n">
        <v>40854</v>
      </c>
      <c r="B3785" s="0" t="s">
        <v>879</v>
      </c>
      <c r="C3785" s="0" t="s">
        <v>880</v>
      </c>
      <c r="D3785" s="14" t="n">
        <v>1705.58</v>
      </c>
    </row>
    <row r="3786" customFormat="false" ht="15" hidden="false" customHeight="false" outlineLevel="0" collapsed="false">
      <c r="A3786" s="4" t="n">
        <v>40854</v>
      </c>
      <c r="B3786" s="0" t="s">
        <v>881</v>
      </c>
      <c r="C3786" s="0" t="s">
        <v>882</v>
      </c>
      <c r="D3786" s="14" t="n">
        <v>142.38</v>
      </c>
    </row>
    <row r="3787" customFormat="false" ht="15" hidden="false" customHeight="false" outlineLevel="0" collapsed="false">
      <c r="A3787" s="4" t="n">
        <v>40854</v>
      </c>
      <c r="B3787" s="0" t="s">
        <v>883</v>
      </c>
      <c r="C3787" s="0" t="s">
        <v>884</v>
      </c>
      <c r="D3787" s="14" t="n">
        <v>154.01</v>
      </c>
    </row>
    <row r="3788" customFormat="false" ht="15" hidden="false" customHeight="false" outlineLevel="0" collapsed="false">
      <c r="A3788" s="4" t="n">
        <v>40861</v>
      </c>
      <c r="B3788" s="0" t="s">
        <v>61</v>
      </c>
      <c r="C3788" s="0" t="s">
        <v>62</v>
      </c>
      <c r="D3788" s="14" t="n">
        <v>92.72</v>
      </c>
    </row>
    <row r="3789" customFormat="false" ht="15" hidden="false" customHeight="false" outlineLevel="0" collapsed="false">
      <c r="A3789" s="4" t="n">
        <v>40861</v>
      </c>
      <c r="B3789" s="0" t="s">
        <v>63</v>
      </c>
      <c r="C3789" s="0" t="s">
        <v>64</v>
      </c>
      <c r="D3789" s="14" t="n">
        <v>398.81</v>
      </c>
    </row>
    <row r="3790" customFormat="false" ht="15" hidden="false" customHeight="false" outlineLevel="0" collapsed="false">
      <c r="A3790" s="4" t="n">
        <v>40861</v>
      </c>
      <c r="B3790" s="0" t="s">
        <v>65</v>
      </c>
      <c r="C3790" s="0" t="s">
        <v>66</v>
      </c>
      <c r="D3790" s="14" t="n">
        <v>530.53</v>
      </c>
    </row>
    <row r="3791" customFormat="false" ht="15" hidden="false" customHeight="false" outlineLevel="0" collapsed="false">
      <c r="A3791" s="4" t="n">
        <v>40861</v>
      </c>
      <c r="B3791" s="0" t="s">
        <v>69</v>
      </c>
      <c r="C3791" s="0" t="s">
        <v>70</v>
      </c>
      <c r="D3791" s="14" t="n">
        <v>126.85</v>
      </c>
    </row>
    <row r="3792" customFormat="false" ht="15" hidden="false" customHeight="false" outlineLevel="0" collapsed="false">
      <c r="A3792" s="4" t="n">
        <v>40861</v>
      </c>
      <c r="B3792" s="0" t="s">
        <v>71</v>
      </c>
      <c r="C3792" s="0" t="s">
        <v>72</v>
      </c>
      <c r="D3792" s="14" t="n">
        <v>40.24</v>
      </c>
    </row>
    <row r="3793" customFormat="false" ht="15" hidden="false" customHeight="false" outlineLevel="0" collapsed="false">
      <c r="A3793" s="4" t="n">
        <v>40861</v>
      </c>
      <c r="B3793" s="0" t="s">
        <v>73</v>
      </c>
      <c r="C3793" s="0" t="s">
        <v>74</v>
      </c>
      <c r="D3793" s="14" t="n">
        <v>333.36</v>
      </c>
    </row>
    <row r="3794" customFormat="false" ht="15" hidden="false" customHeight="false" outlineLevel="0" collapsed="false">
      <c r="A3794" s="4" t="n">
        <v>40861</v>
      </c>
      <c r="B3794" s="0" t="s">
        <v>75</v>
      </c>
      <c r="C3794" s="0" t="s">
        <v>76</v>
      </c>
      <c r="D3794" s="14" t="n">
        <v>189.56</v>
      </c>
    </row>
    <row r="3795" customFormat="false" ht="15" hidden="false" customHeight="false" outlineLevel="0" collapsed="false">
      <c r="A3795" s="4" t="n">
        <v>40861</v>
      </c>
      <c r="B3795" s="0" t="s">
        <v>77</v>
      </c>
      <c r="C3795" s="0" t="s">
        <v>78</v>
      </c>
      <c r="D3795" s="14" t="n">
        <v>195.22</v>
      </c>
    </row>
    <row r="3796" customFormat="false" ht="15" hidden="false" customHeight="false" outlineLevel="0" collapsed="false">
      <c r="A3796" s="4" t="n">
        <v>40861</v>
      </c>
      <c r="B3796" s="0" t="s">
        <v>79</v>
      </c>
      <c r="C3796" s="0" t="s">
        <v>80</v>
      </c>
      <c r="D3796" s="14" t="n">
        <v>342.27</v>
      </c>
    </row>
    <row r="3797" customFormat="false" ht="15" hidden="false" customHeight="false" outlineLevel="0" collapsed="false">
      <c r="A3797" s="4" t="n">
        <v>40861</v>
      </c>
      <c r="B3797" s="0" t="s">
        <v>81</v>
      </c>
      <c r="C3797" s="0" t="s">
        <v>82</v>
      </c>
      <c r="D3797" s="14" t="n">
        <v>435.18</v>
      </c>
    </row>
    <row r="3798" customFormat="false" ht="15" hidden="false" customHeight="false" outlineLevel="0" collapsed="false">
      <c r="A3798" s="4" t="n">
        <v>40861</v>
      </c>
      <c r="B3798" s="0" t="s">
        <v>83</v>
      </c>
      <c r="C3798" s="0" t="s">
        <v>84</v>
      </c>
      <c r="D3798" s="14" t="n">
        <v>254.87</v>
      </c>
    </row>
    <row r="3799" customFormat="false" ht="15" hidden="false" customHeight="false" outlineLevel="0" collapsed="false">
      <c r="A3799" s="4" t="n">
        <v>40861</v>
      </c>
      <c r="B3799" s="0" t="s">
        <v>85</v>
      </c>
      <c r="C3799" s="0" t="s">
        <v>86</v>
      </c>
      <c r="D3799" s="14" t="n">
        <v>714.44</v>
      </c>
    </row>
    <row r="3800" customFormat="false" ht="15" hidden="false" customHeight="false" outlineLevel="0" collapsed="false">
      <c r="A3800" s="4" t="n">
        <v>40861</v>
      </c>
      <c r="B3800" s="0" t="s">
        <v>87</v>
      </c>
      <c r="C3800" s="0" t="s">
        <v>88</v>
      </c>
      <c r="D3800" s="14" t="n">
        <v>1225.49</v>
      </c>
    </row>
    <row r="3801" customFormat="false" ht="15" hidden="false" customHeight="false" outlineLevel="0" collapsed="false">
      <c r="A3801" s="4" t="n">
        <v>40861</v>
      </c>
      <c r="B3801" s="0" t="s">
        <v>89</v>
      </c>
      <c r="C3801" s="0" t="s">
        <v>90</v>
      </c>
      <c r="D3801" s="14" t="n">
        <v>411.87</v>
      </c>
    </row>
    <row r="3802" customFormat="false" ht="15" hidden="false" customHeight="false" outlineLevel="0" collapsed="false">
      <c r="A3802" s="4" t="n">
        <v>40861</v>
      </c>
      <c r="B3802" s="0" t="s">
        <v>91</v>
      </c>
      <c r="C3802" s="0" t="s">
        <v>92</v>
      </c>
      <c r="D3802" s="14" t="n">
        <v>689.03</v>
      </c>
    </row>
    <row r="3803" customFormat="false" ht="15" hidden="false" customHeight="false" outlineLevel="0" collapsed="false">
      <c r="A3803" s="4" t="n">
        <v>40861</v>
      </c>
      <c r="B3803" s="0" t="s">
        <v>93</v>
      </c>
      <c r="C3803" s="0" t="s">
        <v>94</v>
      </c>
      <c r="D3803" s="14" t="n">
        <v>387.96</v>
      </c>
    </row>
    <row r="3804" customFormat="false" ht="15" hidden="false" customHeight="false" outlineLevel="0" collapsed="false">
      <c r="A3804" s="4" t="n">
        <v>40861</v>
      </c>
      <c r="B3804" s="0" t="s">
        <v>95</v>
      </c>
      <c r="C3804" s="0" t="s">
        <v>96</v>
      </c>
      <c r="D3804" s="14" t="n">
        <v>208.16</v>
      </c>
    </row>
    <row r="3805" customFormat="false" ht="15" hidden="false" customHeight="false" outlineLevel="0" collapsed="false">
      <c r="A3805" s="4" t="n">
        <v>40861</v>
      </c>
      <c r="B3805" s="0" t="s">
        <v>97</v>
      </c>
      <c r="C3805" s="0" t="s">
        <v>98</v>
      </c>
      <c r="D3805" s="14" t="n">
        <v>535.35</v>
      </c>
    </row>
    <row r="3806" customFormat="false" ht="15" hidden="false" customHeight="false" outlineLevel="0" collapsed="false">
      <c r="A3806" s="4" t="n">
        <v>40861</v>
      </c>
      <c r="B3806" s="0" t="s">
        <v>99</v>
      </c>
      <c r="C3806" s="0" t="s">
        <v>100</v>
      </c>
      <c r="D3806" s="14" t="n">
        <v>561.15</v>
      </c>
    </row>
    <row r="3807" customFormat="false" ht="15" hidden="false" customHeight="false" outlineLevel="0" collapsed="false">
      <c r="A3807" s="4" t="n">
        <v>40861</v>
      </c>
      <c r="B3807" s="0" t="s">
        <v>101</v>
      </c>
      <c r="C3807" s="0" t="s">
        <v>102</v>
      </c>
      <c r="D3807" s="14" t="n">
        <v>329.8</v>
      </c>
    </row>
    <row r="3808" customFormat="false" ht="15" hidden="false" customHeight="false" outlineLevel="0" collapsed="false">
      <c r="A3808" s="4" t="n">
        <v>40861</v>
      </c>
      <c r="B3808" s="0" t="s">
        <v>103</v>
      </c>
      <c r="C3808" s="0" t="s">
        <v>104</v>
      </c>
      <c r="D3808" s="14" t="n">
        <v>1247.96</v>
      </c>
    </row>
    <row r="3809" customFormat="false" ht="15" hidden="false" customHeight="false" outlineLevel="0" collapsed="false">
      <c r="A3809" s="4" t="n">
        <v>40861</v>
      </c>
      <c r="B3809" s="0" t="s">
        <v>105</v>
      </c>
      <c r="C3809" s="0" t="s">
        <v>106</v>
      </c>
      <c r="D3809" s="14" t="n">
        <v>159.15</v>
      </c>
    </row>
    <row r="3810" customFormat="false" ht="15" hidden="false" customHeight="false" outlineLevel="0" collapsed="false">
      <c r="A3810" s="4" t="n">
        <v>40861</v>
      </c>
      <c r="B3810" s="0" t="s">
        <v>107</v>
      </c>
      <c r="C3810" s="0" t="s">
        <v>108</v>
      </c>
      <c r="D3810" s="14" t="n">
        <v>184.49</v>
      </c>
    </row>
    <row r="3811" customFormat="false" ht="15" hidden="false" customHeight="false" outlineLevel="0" collapsed="false">
      <c r="A3811" s="4" t="n">
        <v>40861</v>
      </c>
      <c r="B3811" s="0" t="s">
        <v>109</v>
      </c>
      <c r="C3811" s="0" t="s">
        <v>110</v>
      </c>
      <c r="D3811" s="14" t="n">
        <v>220.41</v>
      </c>
    </row>
    <row r="3812" customFormat="false" ht="15" hidden="false" customHeight="false" outlineLevel="0" collapsed="false">
      <c r="A3812" s="4" t="n">
        <v>40861</v>
      </c>
      <c r="B3812" s="0" t="s">
        <v>111</v>
      </c>
      <c r="C3812" s="0" t="s">
        <v>112</v>
      </c>
      <c r="D3812" s="14" t="n">
        <v>556.69</v>
      </c>
    </row>
    <row r="3813" customFormat="false" ht="15" hidden="false" customHeight="false" outlineLevel="0" collapsed="false">
      <c r="A3813" s="4" t="n">
        <v>40861</v>
      </c>
      <c r="B3813" s="0" t="s">
        <v>113</v>
      </c>
      <c r="C3813" s="0" t="s">
        <v>114</v>
      </c>
      <c r="D3813" s="14" t="n">
        <v>28.95</v>
      </c>
    </row>
    <row r="3814" customFormat="false" ht="15" hidden="false" customHeight="false" outlineLevel="0" collapsed="false">
      <c r="A3814" s="4" t="n">
        <v>40861</v>
      </c>
      <c r="B3814" s="0" t="s">
        <v>115</v>
      </c>
      <c r="C3814" s="0" t="s">
        <v>116</v>
      </c>
      <c r="D3814" s="14" t="n">
        <v>82.26</v>
      </c>
    </row>
    <row r="3815" customFormat="false" ht="15" hidden="false" customHeight="false" outlineLevel="0" collapsed="false">
      <c r="A3815" s="4" t="n">
        <v>40861</v>
      </c>
      <c r="B3815" s="0" t="s">
        <v>117</v>
      </c>
      <c r="C3815" s="0" t="s">
        <v>118</v>
      </c>
      <c r="D3815" s="14" t="n">
        <v>196.21</v>
      </c>
    </row>
    <row r="3816" customFormat="false" ht="15" hidden="false" customHeight="false" outlineLevel="0" collapsed="false">
      <c r="A3816" s="4" t="n">
        <v>40861</v>
      </c>
      <c r="B3816" s="0" t="s">
        <v>119</v>
      </c>
      <c r="C3816" s="0" t="s">
        <v>120</v>
      </c>
      <c r="D3816" s="14" t="n">
        <v>940.29</v>
      </c>
    </row>
    <row r="3817" customFormat="false" ht="15" hidden="false" customHeight="false" outlineLevel="0" collapsed="false">
      <c r="A3817" s="4" t="n">
        <v>40861</v>
      </c>
      <c r="B3817" s="0" t="s">
        <v>121</v>
      </c>
      <c r="C3817" s="0" t="s">
        <v>122</v>
      </c>
      <c r="D3817" s="14" t="n">
        <v>577.47</v>
      </c>
    </row>
    <row r="3818" customFormat="false" ht="15" hidden="false" customHeight="false" outlineLevel="0" collapsed="false">
      <c r="A3818" s="4" t="n">
        <v>40861</v>
      </c>
      <c r="B3818" s="0" t="s">
        <v>123</v>
      </c>
      <c r="C3818" s="0" t="s">
        <v>124</v>
      </c>
      <c r="D3818" s="14" t="n">
        <v>235.15</v>
      </c>
    </row>
    <row r="3819" customFormat="false" ht="15" hidden="false" customHeight="false" outlineLevel="0" collapsed="false">
      <c r="A3819" s="4" t="n">
        <v>40861</v>
      </c>
      <c r="B3819" s="0" t="s">
        <v>125</v>
      </c>
      <c r="C3819" s="0" t="s">
        <v>126</v>
      </c>
      <c r="D3819" s="14" t="n">
        <v>460.8</v>
      </c>
    </row>
    <row r="3820" customFormat="false" ht="15" hidden="false" customHeight="false" outlineLevel="0" collapsed="false">
      <c r="A3820" s="4" t="n">
        <v>40861</v>
      </c>
      <c r="B3820" s="0" t="s">
        <v>127</v>
      </c>
      <c r="C3820" s="0" t="s">
        <v>128</v>
      </c>
      <c r="D3820" s="14" t="n">
        <v>170.06</v>
      </c>
    </row>
    <row r="3821" customFormat="false" ht="15" hidden="false" customHeight="false" outlineLevel="0" collapsed="false">
      <c r="A3821" s="4" t="n">
        <v>40861</v>
      </c>
      <c r="B3821" s="0" t="s">
        <v>129</v>
      </c>
      <c r="C3821" s="0" t="s">
        <v>130</v>
      </c>
      <c r="D3821" s="14" t="n">
        <v>249</v>
      </c>
    </row>
    <row r="3822" customFormat="false" ht="15" hidden="false" customHeight="false" outlineLevel="0" collapsed="false">
      <c r="A3822" s="4" t="n">
        <v>40861</v>
      </c>
      <c r="B3822" s="0" t="s">
        <v>131</v>
      </c>
      <c r="C3822" s="0" t="s">
        <v>132</v>
      </c>
      <c r="D3822" s="14" t="n">
        <v>882.22</v>
      </c>
    </row>
    <row r="3823" customFormat="false" ht="15" hidden="false" customHeight="false" outlineLevel="0" collapsed="false">
      <c r="A3823" s="4" t="n">
        <v>40861</v>
      </c>
      <c r="B3823" s="0" t="s">
        <v>133</v>
      </c>
      <c r="C3823" s="0" t="s">
        <v>134</v>
      </c>
      <c r="D3823" s="14" t="n">
        <v>497.97</v>
      </c>
    </row>
    <row r="3824" customFormat="false" ht="15" hidden="false" customHeight="false" outlineLevel="0" collapsed="false">
      <c r="A3824" s="4" t="n">
        <v>40861</v>
      </c>
      <c r="B3824" s="0" t="s">
        <v>135</v>
      </c>
      <c r="C3824" s="0" t="s">
        <v>136</v>
      </c>
      <c r="D3824" s="14" t="n">
        <v>30.6</v>
      </c>
    </row>
    <row r="3825" customFormat="false" ht="15" hidden="false" customHeight="false" outlineLevel="0" collapsed="false">
      <c r="A3825" s="4" t="n">
        <v>40861</v>
      </c>
      <c r="B3825" s="0" t="s">
        <v>137</v>
      </c>
      <c r="C3825" s="0" t="s">
        <v>138</v>
      </c>
      <c r="D3825" s="14" t="n">
        <v>397.08</v>
      </c>
    </row>
    <row r="3826" customFormat="false" ht="15" hidden="false" customHeight="false" outlineLevel="0" collapsed="false">
      <c r="A3826" s="4" t="n">
        <v>40861</v>
      </c>
      <c r="B3826" s="0" t="s">
        <v>139</v>
      </c>
      <c r="C3826" s="0" t="s">
        <v>140</v>
      </c>
      <c r="D3826" s="14" t="n">
        <v>227.03</v>
      </c>
    </row>
    <row r="3827" customFormat="false" ht="15" hidden="false" customHeight="false" outlineLevel="0" collapsed="false">
      <c r="A3827" s="4" t="n">
        <v>40861</v>
      </c>
      <c r="B3827" s="0" t="s">
        <v>141</v>
      </c>
      <c r="C3827" s="0" t="s">
        <v>142</v>
      </c>
      <c r="D3827" s="14" t="n">
        <v>332.53</v>
      </c>
    </row>
    <row r="3828" customFormat="false" ht="15" hidden="false" customHeight="false" outlineLevel="0" collapsed="false">
      <c r="A3828" s="4" t="n">
        <v>40861</v>
      </c>
      <c r="B3828" s="0" t="s">
        <v>143</v>
      </c>
      <c r="C3828" s="0" t="s">
        <v>144</v>
      </c>
      <c r="D3828" s="14" t="n">
        <v>900.17</v>
      </c>
    </row>
    <row r="3829" customFormat="false" ht="15" hidden="false" customHeight="false" outlineLevel="0" collapsed="false">
      <c r="A3829" s="4" t="n">
        <v>40861</v>
      </c>
      <c r="B3829" s="0" t="s">
        <v>145</v>
      </c>
      <c r="C3829" s="0" t="s">
        <v>146</v>
      </c>
      <c r="D3829" s="14" t="n">
        <v>2205.9</v>
      </c>
    </row>
    <row r="3830" customFormat="false" ht="15" hidden="false" customHeight="false" outlineLevel="0" collapsed="false">
      <c r="A3830" s="4" t="n">
        <v>40861</v>
      </c>
      <c r="B3830" s="0" t="s">
        <v>147</v>
      </c>
      <c r="C3830" s="0" t="s">
        <v>148</v>
      </c>
      <c r="D3830" s="14" t="n">
        <v>547.83</v>
      </c>
    </row>
    <row r="3831" customFormat="false" ht="15" hidden="false" customHeight="false" outlineLevel="0" collapsed="false">
      <c r="A3831" s="4" t="n">
        <v>40861</v>
      </c>
      <c r="B3831" s="0" t="s">
        <v>149</v>
      </c>
      <c r="C3831" s="0" t="s">
        <v>150</v>
      </c>
      <c r="D3831" s="14" t="n">
        <v>723.44</v>
      </c>
    </row>
    <row r="3832" customFormat="false" ht="15" hidden="false" customHeight="false" outlineLevel="0" collapsed="false">
      <c r="A3832" s="4" t="n">
        <v>40861</v>
      </c>
      <c r="B3832" s="0" t="s">
        <v>151</v>
      </c>
      <c r="C3832" s="0" t="s">
        <v>152</v>
      </c>
      <c r="D3832" s="14" t="n">
        <v>1199.27</v>
      </c>
    </row>
    <row r="3833" customFormat="false" ht="15" hidden="false" customHeight="false" outlineLevel="0" collapsed="false">
      <c r="A3833" s="4" t="n">
        <v>40861</v>
      </c>
      <c r="B3833" s="0" t="s">
        <v>153</v>
      </c>
      <c r="C3833" s="0" t="s">
        <v>154</v>
      </c>
      <c r="D3833" s="14" t="n">
        <v>351.23</v>
      </c>
    </row>
    <row r="3834" customFormat="false" ht="15" hidden="false" customHeight="false" outlineLevel="0" collapsed="false">
      <c r="A3834" s="4" t="n">
        <v>40861</v>
      </c>
      <c r="B3834" s="0" t="s">
        <v>155</v>
      </c>
      <c r="C3834" s="0" t="s">
        <v>156</v>
      </c>
      <c r="D3834" s="14" t="n">
        <v>184.17</v>
      </c>
    </row>
    <row r="3835" customFormat="false" ht="15" hidden="false" customHeight="false" outlineLevel="0" collapsed="false">
      <c r="A3835" s="4" t="n">
        <v>40861</v>
      </c>
      <c r="B3835" s="0" t="s">
        <v>157</v>
      </c>
      <c r="C3835" s="0" t="s">
        <v>158</v>
      </c>
      <c r="D3835" s="14" t="n">
        <v>53.55</v>
      </c>
    </row>
    <row r="3836" customFormat="false" ht="15" hidden="false" customHeight="false" outlineLevel="0" collapsed="false">
      <c r="A3836" s="4" t="n">
        <v>40861</v>
      </c>
      <c r="B3836" s="0" t="s">
        <v>159</v>
      </c>
      <c r="C3836" s="0" t="s">
        <v>160</v>
      </c>
      <c r="D3836" s="14" t="n">
        <v>135.15</v>
      </c>
    </row>
    <row r="3837" customFormat="false" ht="15" hidden="false" customHeight="false" outlineLevel="0" collapsed="false">
      <c r="A3837" s="4" t="n">
        <v>40861</v>
      </c>
      <c r="B3837" s="0" t="s">
        <v>161</v>
      </c>
      <c r="C3837" s="0" t="s">
        <v>162</v>
      </c>
      <c r="D3837" s="14" t="n">
        <v>622.25</v>
      </c>
    </row>
    <row r="3838" customFormat="false" ht="15" hidden="false" customHeight="false" outlineLevel="0" collapsed="false">
      <c r="A3838" s="4" t="n">
        <v>40861</v>
      </c>
      <c r="B3838" s="0" t="s">
        <v>163</v>
      </c>
      <c r="C3838" s="0" t="s">
        <v>164</v>
      </c>
      <c r="D3838" s="14" t="n">
        <v>49.75</v>
      </c>
    </row>
    <row r="3839" customFormat="false" ht="15" hidden="false" customHeight="false" outlineLevel="0" collapsed="false">
      <c r="A3839" s="4" t="n">
        <v>40861</v>
      </c>
      <c r="B3839" s="0" t="s">
        <v>165</v>
      </c>
      <c r="C3839" s="0" t="s">
        <v>166</v>
      </c>
      <c r="D3839" s="14" t="n">
        <v>1411.41</v>
      </c>
    </row>
    <row r="3840" customFormat="false" ht="15" hidden="false" customHeight="false" outlineLevel="0" collapsed="false">
      <c r="A3840" s="4" t="n">
        <v>40861</v>
      </c>
      <c r="B3840" s="0" t="s">
        <v>167</v>
      </c>
      <c r="C3840" s="0" t="s">
        <v>168</v>
      </c>
      <c r="D3840" s="14" t="n">
        <v>472.4</v>
      </c>
    </row>
    <row r="3841" customFormat="false" ht="15" hidden="false" customHeight="false" outlineLevel="0" collapsed="false">
      <c r="A3841" s="4" t="n">
        <v>40861</v>
      </c>
      <c r="B3841" s="0" t="s">
        <v>169</v>
      </c>
      <c r="C3841" s="0" t="s">
        <v>170</v>
      </c>
      <c r="D3841" s="14" t="n">
        <v>204.27</v>
      </c>
    </row>
    <row r="3842" customFormat="false" ht="15" hidden="false" customHeight="false" outlineLevel="0" collapsed="false">
      <c r="A3842" s="4" t="n">
        <v>40861</v>
      </c>
      <c r="B3842" s="0" t="s">
        <v>171</v>
      </c>
      <c r="C3842" s="0" t="s">
        <v>172</v>
      </c>
      <c r="D3842" s="14" t="n">
        <v>745.67</v>
      </c>
    </row>
    <row r="3843" customFormat="false" ht="15" hidden="false" customHeight="false" outlineLevel="0" collapsed="false">
      <c r="A3843" s="4" t="n">
        <v>40861</v>
      </c>
      <c r="B3843" s="0" t="s">
        <v>173</v>
      </c>
      <c r="C3843" s="0" t="s">
        <v>174</v>
      </c>
      <c r="D3843" s="14" t="n">
        <v>955.48</v>
      </c>
    </row>
    <row r="3844" customFormat="false" ht="15" hidden="false" customHeight="false" outlineLevel="0" collapsed="false">
      <c r="A3844" s="4" t="n">
        <v>40861</v>
      </c>
      <c r="B3844" s="0" t="s">
        <v>175</v>
      </c>
      <c r="C3844" s="0" t="s">
        <v>176</v>
      </c>
      <c r="D3844" s="14" t="n">
        <v>1176</v>
      </c>
    </row>
    <row r="3845" customFormat="false" ht="15" hidden="false" customHeight="false" outlineLevel="0" collapsed="false">
      <c r="A3845" s="4" t="n">
        <v>40861</v>
      </c>
      <c r="B3845" s="0" t="s">
        <v>177</v>
      </c>
      <c r="C3845" s="0" t="s">
        <v>178</v>
      </c>
      <c r="D3845" s="14" t="n">
        <v>85.38</v>
      </c>
    </row>
    <row r="3846" customFormat="false" ht="15" hidden="false" customHeight="false" outlineLevel="0" collapsed="false">
      <c r="A3846" s="4" t="n">
        <v>40861</v>
      </c>
      <c r="B3846" s="0" t="s">
        <v>179</v>
      </c>
      <c r="C3846" s="0" t="s">
        <v>180</v>
      </c>
      <c r="D3846" s="14" t="n">
        <v>44.14</v>
      </c>
    </row>
    <row r="3847" customFormat="false" ht="15" hidden="false" customHeight="false" outlineLevel="0" collapsed="false">
      <c r="A3847" s="4" t="n">
        <v>40861</v>
      </c>
      <c r="B3847" s="0" t="s">
        <v>181</v>
      </c>
      <c r="C3847" s="0" t="s">
        <v>182</v>
      </c>
      <c r="D3847" s="14" t="n">
        <v>145.15</v>
      </c>
    </row>
    <row r="3848" customFormat="false" ht="15" hidden="false" customHeight="false" outlineLevel="0" collapsed="false">
      <c r="A3848" s="4" t="n">
        <v>40861</v>
      </c>
      <c r="B3848" s="0" t="s">
        <v>183</v>
      </c>
      <c r="C3848" s="0" t="s">
        <v>184</v>
      </c>
      <c r="D3848" s="14" t="n">
        <v>4.54</v>
      </c>
    </row>
    <row r="3849" customFormat="false" ht="15" hidden="false" customHeight="false" outlineLevel="0" collapsed="false">
      <c r="A3849" s="4" t="n">
        <v>40861</v>
      </c>
      <c r="B3849" s="0" t="s">
        <v>185</v>
      </c>
      <c r="C3849" s="0" t="s">
        <v>186</v>
      </c>
      <c r="D3849" s="14" t="n">
        <v>65.94</v>
      </c>
    </row>
    <row r="3850" customFormat="false" ht="15" hidden="false" customHeight="false" outlineLevel="0" collapsed="false">
      <c r="A3850" s="4" t="n">
        <v>40861</v>
      </c>
      <c r="B3850" s="0" t="s">
        <v>187</v>
      </c>
      <c r="C3850" s="0" t="s">
        <v>188</v>
      </c>
      <c r="D3850" s="14" t="n">
        <v>113.7</v>
      </c>
    </row>
    <row r="3851" customFormat="false" ht="15" hidden="false" customHeight="false" outlineLevel="0" collapsed="false">
      <c r="A3851" s="4" t="n">
        <v>40861</v>
      </c>
      <c r="B3851" s="0" t="s">
        <v>189</v>
      </c>
      <c r="C3851" s="0" t="s">
        <v>190</v>
      </c>
      <c r="D3851" s="14" t="n">
        <v>150.56</v>
      </c>
    </row>
    <row r="3852" customFormat="false" ht="15" hidden="false" customHeight="false" outlineLevel="0" collapsed="false">
      <c r="A3852" s="4" t="n">
        <v>40861</v>
      </c>
      <c r="B3852" s="0" t="s">
        <v>191</v>
      </c>
      <c r="C3852" s="0" t="s">
        <v>192</v>
      </c>
      <c r="D3852" s="14" t="n">
        <v>220.81</v>
      </c>
    </row>
    <row r="3853" customFormat="false" ht="15" hidden="false" customHeight="false" outlineLevel="0" collapsed="false">
      <c r="A3853" s="4" t="n">
        <v>40861</v>
      </c>
      <c r="B3853" s="0" t="s">
        <v>193</v>
      </c>
      <c r="C3853" s="0" t="s">
        <v>194</v>
      </c>
      <c r="D3853" s="14" t="n">
        <v>964.64</v>
      </c>
    </row>
    <row r="3854" customFormat="false" ht="15" hidden="false" customHeight="false" outlineLevel="0" collapsed="false">
      <c r="A3854" s="4" t="n">
        <v>40861</v>
      </c>
      <c r="B3854" s="0" t="s">
        <v>195</v>
      </c>
      <c r="C3854" s="0" t="s">
        <v>196</v>
      </c>
      <c r="D3854" s="14" t="n">
        <v>474.02</v>
      </c>
    </row>
    <row r="3855" customFormat="false" ht="15" hidden="false" customHeight="false" outlineLevel="0" collapsed="false">
      <c r="A3855" s="4" t="n">
        <v>40861</v>
      </c>
      <c r="B3855" s="0" t="s">
        <v>197</v>
      </c>
      <c r="C3855" s="0" t="s">
        <v>198</v>
      </c>
      <c r="D3855" s="14" t="n">
        <v>67.29</v>
      </c>
    </row>
    <row r="3856" customFormat="false" ht="15" hidden="false" customHeight="false" outlineLevel="0" collapsed="false">
      <c r="A3856" s="4" t="n">
        <v>40861</v>
      </c>
      <c r="B3856" s="0" t="s">
        <v>199</v>
      </c>
      <c r="C3856" s="0" t="s">
        <v>200</v>
      </c>
      <c r="D3856" s="14" t="n">
        <v>119.28</v>
      </c>
    </row>
    <row r="3857" customFormat="false" ht="15" hidden="false" customHeight="false" outlineLevel="0" collapsed="false">
      <c r="A3857" s="4" t="n">
        <v>40861</v>
      </c>
      <c r="B3857" s="0" t="s">
        <v>201</v>
      </c>
      <c r="C3857" s="0" t="s">
        <v>202</v>
      </c>
      <c r="D3857" s="14" t="n">
        <v>145.97</v>
      </c>
    </row>
    <row r="3858" customFormat="false" ht="15" hidden="false" customHeight="false" outlineLevel="0" collapsed="false">
      <c r="A3858" s="4" t="n">
        <v>40861</v>
      </c>
      <c r="B3858" s="0" t="s">
        <v>203</v>
      </c>
      <c r="C3858" s="0" t="s">
        <v>204</v>
      </c>
      <c r="D3858" s="14" t="n">
        <v>1084.82</v>
      </c>
    </row>
    <row r="3859" customFormat="false" ht="15" hidden="false" customHeight="false" outlineLevel="0" collapsed="false">
      <c r="A3859" s="4" t="n">
        <v>40861</v>
      </c>
      <c r="B3859" s="0" t="s">
        <v>205</v>
      </c>
      <c r="C3859" s="0" t="s">
        <v>206</v>
      </c>
      <c r="D3859" s="14" t="n">
        <v>937.91</v>
      </c>
    </row>
    <row r="3860" customFormat="false" ht="15" hidden="false" customHeight="false" outlineLevel="0" collapsed="false">
      <c r="A3860" s="4" t="n">
        <v>40861</v>
      </c>
      <c r="B3860" s="0" t="s">
        <v>207</v>
      </c>
      <c r="C3860" s="0" t="s">
        <v>208</v>
      </c>
      <c r="D3860" s="14" t="n">
        <v>230.52</v>
      </c>
    </row>
    <row r="3861" customFormat="false" ht="15" hidden="false" customHeight="false" outlineLevel="0" collapsed="false">
      <c r="A3861" s="4" t="n">
        <v>40861</v>
      </c>
      <c r="B3861" s="0" t="s">
        <v>209</v>
      </c>
      <c r="C3861" s="0" t="s">
        <v>210</v>
      </c>
      <c r="D3861" s="14" t="n">
        <v>232.89</v>
      </c>
    </row>
    <row r="3862" customFormat="false" ht="15" hidden="false" customHeight="false" outlineLevel="0" collapsed="false">
      <c r="A3862" s="4" t="n">
        <v>40861</v>
      </c>
      <c r="B3862" s="0" t="s">
        <v>211</v>
      </c>
      <c r="C3862" s="0" t="s">
        <v>212</v>
      </c>
      <c r="D3862" s="14" t="n">
        <v>253.1</v>
      </c>
    </row>
    <row r="3863" customFormat="false" ht="15" hidden="false" customHeight="false" outlineLevel="0" collapsed="false">
      <c r="A3863" s="4" t="n">
        <v>40861</v>
      </c>
      <c r="B3863" s="0" t="s">
        <v>213</v>
      </c>
      <c r="C3863" s="0" t="s">
        <v>214</v>
      </c>
      <c r="D3863" s="14" t="n">
        <v>409.52</v>
      </c>
    </row>
    <row r="3864" customFormat="false" ht="15" hidden="false" customHeight="false" outlineLevel="0" collapsed="false">
      <c r="A3864" s="4" t="n">
        <v>40861</v>
      </c>
      <c r="B3864" s="0" t="s">
        <v>215</v>
      </c>
      <c r="C3864" s="0" t="s">
        <v>216</v>
      </c>
      <c r="D3864" s="14" t="n">
        <v>528.1</v>
      </c>
    </row>
    <row r="3865" customFormat="false" ht="15" hidden="false" customHeight="false" outlineLevel="0" collapsed="false">
      <c r="A3865" s="4" t="n">
        <v>40861</v>
      </c>
      <c r="B3865" s="0" t="s">
        <v>217</v>
      </c>
      <c r="C3865" s="0" t="s">
        <v>218</v>
      </c>
      <c r="D3865" s="14" t="n">
        <v>232.59</v>
      </c>
    </row>
    <row r="3866" customFormat="false" ht="15" hidden="false" customHeight="false" outlineLevel="0" collapsed="false">
      <c r="A3866" s="4" t="n">
        <v>40861</v>
      </c>
      <c r="B3866" s="0" t="s">
        <v>219</v>
      </c>
      <c r="C3866" s="0" t="s">
        <v>220</v>
      </c>
      <c r="D3866" s="14" t="n">
        <v>700.52</v>
      </c>
    </row>
    <row r="3867" customFormat="false" ht="15" hidden="false" customHeight="false" outlineLevel="0" collapsed="false">
      <c r="A3867" s="4" t="n">
        <v>40861</v>
      </c>
      <c r="B3867" s="0" t="s">
        <v>221</v>
      </c>
      <c r="C3867" s="0" t="s">
        <v>222</v>
      </c>
      <c r="D3867" s="14" t="n">
        <v>648.97</v>
      </c>
    </row>
    <row r="3868" customFormat="false" ht="15" hidden="false" customHeight="false" outlineLevel="0" collapsed="false">
      <c r="A3868" s="4" t="n">
        <v>40861</v>
      </c>
      <c r="B3868" s="0" t="s">
        <v>223</v>
      </c>
      <c r="C3868" s="0" t="s">
        <v>224</v>
      </c>
      <c r="D3868" s="14" t="n">
        <v>9461.55</v>
      </c>
    </row>
    <row r="3869" customFormat="false" ht="15" hidden="false" customHeight="false" outlineLevel="0" collapsed="false">
      <c r="A3869" s="4" t="n">
        <v>40861</v>
      </c>
      <c r="B3869" s="0" t="s">
        <v>225</v>
      </c>
      <c r="C3869" s="0" t="s">
        <v>226</v>
      </c>
      <c r="D3869" s="14" t="n">
        <v>713.59</v>
      </c>
    </row>
    <row r="3870" customFormat="false" ht="15" hidden="false" customHeight="false" outlineLevel="0" collapsed="false">
      <c r="A3870" s="4" t="n">
        <v>40861</v>
      </c>
      <c r="B3870" s="0" t="s">
        <v>227</v>
      </c>
      <c r="C3870" s="0" t="s">
        <v>228</v>
      </c>
      <c r="D3870" s="14" t="n">
        <v>1674.55</v>
      </c>
    </row>
    <row r="3871" customFormat="false" ht="15" hidden="false" customHeight="false" outlineLevel="0" collapsed="false">
      <c r="A3871" s="4" t="n">
        <v>40861</v>
      </c>
      <c r="B3871" s="0" t="s">
        <v>229</v>
      </c>
      <c r="C3871" s="0" t="s">
        <v>230</v>
      </c>
      <c r="D3871" s="14" t="n">
        <v>2577.36</v>
      </c>
    </row>
    <row r="3872" customFormat="false" ht="15" hidden="false" customHeight="false" outlineLevel="0" collapsed="false">
      <c r="A3872" s="4" t="n">
        <v>40861</v>
      </c>
      <c r="B3872" s="0" t="s">
        <v>231</v>
      </c>
      <c r="C3872" s="0" t="s">
        <v>232</v>
      </c>
      <c r="D3872" s="14" t="n">
        <v>839.61</v>
      </c>
    </row>
    <row r="3873" customFormat="false" ht="15" hidden="false" customHeight="false" outlineLevel="0" collapsed="false">
      <c r="A3873" s="4" t="n">
        <v>40861</v>
      </c>
      <c r="B3873" s="0" t="s">
        <v>233</v>
      </c>
      <c r="C3873" s="0" t="s">
        <v>234</v>
      </c>
      <c r="D3873" s="14" t="n">
        <v>2926.3</v>
      </c>
    </row>
    <row r="3874" customFormat="false" ht="15" hidden="false" customHeight="false" outlineLevel="0" collapsed="false">
      <c r="A3874" s="4" t="n">
        <v>40861</v>
      </c>
      <c r="B3874" s="0" t="s">
        <v>237</v>
      </c>
      <c r="C3874" s="0" t="s">
        <v>238</v>
      </c>
      <c r="D3874" s="14" t="n">
        <v>1168.5</v>
      </c>
    </row>
    <row r="3875" customFormat="false" ht="15" hidden="false" customHeight="false" outlineLevel="0" collapsed="false">
      <c r="A3875" s="4" t="n">
        <v>40861</v>
      </c>
      <c r="B3875" s="0" t="s">
        <v>239</v>
      </c>
      <c r="C3875" s="0" t="s">
        <v>240</v>
      </c>
      <c r="D3875" s="14" t="n">
        <v>1490.05</v>
      </c>
    </row>
    <row r="3876" customFormat="false" ht="15" hidden="false" customHeight="false" outlineLevel="0" collapsed="false">
      <c r="A3876" s="4" t="n">
        <v>40861</v>
      </c>
      <c r="B3876" s="0" t="s">
        <v>241</v>
      </c>
      <c r="C3876" s="0" t="s">
        <v>242</v>
      </c>
      <c r="D3876" s="14" t="n">
        <v>1224.98</v>
      </c>
    </row>
    <row r="3877" customFormat="false" ht="15" hidden="false" customHeight="false" outlineLevel="0" collapsed="false">
      <c r="A3877" s="4" t="n">
        <v>40861</v>
      </c>
      <c r="B3877" s="0" t="s">
        <v>243</v>
      </c>
      <c r="C3877" s="0" t="s">
        <v>244</v>
      </c>
      <c r="D3877" s="14" t="n">
        <v>907.35</v>
      </c>
    </row>
    <row r="3878" customFormat="false" ht="15" hidden="false" customHeight="false" outlineLevel="0" collapsed="false">
      <c r="A3878" s="4" t="n">
        <v>40861</v>
      </c>
      <c r="B3878" s="0" t="s">
        <v>245</v>
      </c>
      <c r="C3878" s="0" t="s">
        <v>246</v>
      </c>
      <c r="D3878" s="14" t="n">
        <v>595.02</v>
      </c>
    </row>
    <row r="3879" customFormat="false" ht="15" hidden="false" customHeight="false" outlineLevel="0" collapsed="false">
      <c r="A3879" s="4" t="n">
        <v>40861</v>
      </c>
      <c r="B3879" s="0" t="s">
        <v>247</v>
      </c>
      <c r="C3879" s="0" t="s">
        <v>248</v>
      </c>
      <c r="D3879" s="14" t="n">
        <v>1193.98</v>
      </c>
    </row>
    <row r="3880" customFormat="false" ht="15" hidden="false" customHeight="false" outlineLevel="0" collapsed="false">
      <c r="A3880" s="4" t="n">
        <v>40861</v>
      </c>
      <c r="B3880" s="0" t="s">
        <v>249</v>
      </c>
      <c r="C3880" s="0" t="s">
        <v>250</v>
      </c>
      <c r="D3880" s="14" t="n">
        <v>87.5</v>
      </c>
    </row>
    <row r="3881" customFormat="false" ht="15" hidden="false" customHeight="false" outlineLevel="0" collapsed="false">
      <c r="A3881" s="4" t="n">
        <v>40861</v>
      </c>
      <c r="B3881" s="0" t="s">
        <v>253</v>
      </c>
      <c r="C3881" s="0" t="s">
        <v>254</v>
      </c>
      <c r="D3881" s="14" t="n">
        <v>2997.59</v>
      </c>
    </row>
    <row r="3882" customFormat="false" ht="15" hidden="false" customHeight="false" outlineLevel="0" collapsed="false">
      <c r="A3882" s="4" t="n">
        <v>40861</v>
      </c>
      <c r="B3882" s="0" t="s">
        <v>255</v>
      </c>
      <c r="C3882" s="0" t="s">
        <v>256</v>
      </c>
      <c r="D3882" s="14" t="n">
        <v>100.89</v>
      </c>
    </row>
    <row r="3883" customFormat="false" ht="15" hidden="false" customHeight="false" outlineLevel="0" collapsed="false">
      <c r="A3883" s="4" t="n">
        <v>40861</v>
      </c>
      <c r="B3883" s="0" t="s">
        <v>257</v>
      </c>
      <c r="C3883" s="0" t="s">
        <v>258</v>
      </c>
      <c r="D3883" s="14" t="n">
        <v>66.87</v>
      </c>
    </row>
    <row r="3884" customFormat="false" ht="15" hidden="false" customHeight="false" outlineLevel="0" collapsed="false">
      <c r="A3884" s="4" t="n">
        <v>40861</v>
      </c>
      <c r="B3884" s="0" t="s">
        <v>259</v>
      </c>
      <c r="C3884" s="0" t="s">
        <v>260</v>
      </c>
      <c r="D3884" s="14" t="n">
        <v>88.39</v>
      </c>
    </row>
    <row r="3885" customFormat="false" ht="15" hidden="false" customHeight="false" outlineLevel="0" collapsed="false">
      <c r="A3885" s="4" t="n">
        <v>40861</v>
      </c>
      <c r="B3885" s="0" t="s">
        <v>261</v>
      </c>
      <c r="C3885" s="0" t="s">
        <v>262</v>
      </c>
      <c r="D3885" s="14" t="n">
        <v>829.68</v>
      </c>
    </row>
    <row r="3886" customFormat="false" ht="15" hidden="false" customHeight="false" outlineLevel="0" collapsed="false">
      <c r="A3886" s="4" t="n">
        <v>40861</v>
      </c>
      <c r="B3886" s="0" t="s">
        <v>263</v>
      </c>
      <c r="C3886" s="0" t="s">
        <v>264</v>
      </c>
      <c r="D3886" s="14" t="n">
        <v>174.58</v>
      </c>
    </row>
    <row r="3887" customFormat="false" ht="15" hidden="false" customHeight="false" outlineLevel="0" collapsed="false">
      <c r="A3887" s="4" t="n">
        <v>40861</v>
      </c>
      <c r="B3887" s="0" t="s">
        <v>265</v>
      </c>
      <c r="C3887" s="0" t="s">
        <v>266</v>
      </c>
      <c r="D3887" s="14" t="n">
        <v>161.13</v>
      </c>
    </row>
    <row r="3888" customFormat="false" ht="15" hidden="false" customHeight="false" outlineLevel="0" collapsed="false">
      <c r="A3888" s="4" t="n">
        <v>40861</v>
      </c>
      <c r="B3888" s="0" t="s">
        <v>267</v>
      </c>
      <c r="C3888" s="0" t="s">
        <v>268</v>
      </c>
      <c r="D3888" s="14" t="n">
        <v>261.06</v>
      </c>
    </row>
    <row r="3889" customFormat="false" ht="15" hidden="false" customHeight="false" outlineLevel="0" collapsed="false">
      <c r="A3889" s="4" t="n">
        <v>40861</v>
      </c>
      <c r="B3889" s="0" t="s">
        <v>269</v>
      </c>
      <c r="C3889" s="0" t="s">
        <v>270</v>
      </c>
      <c r="D3889" s="14" t="n">
        <v>4099.04</v>
      </c>
    </row>
    <row r="3890" customFormat="false" ht="15" hidden="false" customHeight="false" outlineLevel="0" collapsed="false">
      <c r="A3890" s="4" t="n">
        <v>40861</v>
      </c>
      <c r="B3890" s="0" t="s">
        <v>271</v>
      </c>
      <c r="C3890" s="0" t="s">
        <v>272</v>
      </c>
      <c r="D3890" s="14" t="n">
        <v>256.43</v>
      </c>
    </row>
    <row r="3891" customFormat="false" ht="15" hidden="false" customHeight="false" outlineLevel="0" collapsed="false">
      <c r="A3891" s="4" t="n">
        <v>40861</v>
      </c>
      <c r="B3891" s="0" t="s">
        <v>273</v>
      </c>
      <c r="C3891" s="0" t="s">
        <v>274</v>
      </c>
      <c r="D3891" s="14" t="n">
        <v>30.18</v>
      </c>
    </row>
    <row r="3892" customFormat="false" ht="15" hidden="false" customHeight="false" outlineLevel="0" collapsed="false">
      <c r="A3892" s="4" t="n">
        <v>40861</v>
      </c>
      <c r="B3892" s="0" t="s">
        <v>275</v>
      </c>
      <c r="C3892" s="0" t="s">
        <v>276</v>
      </c>
      <c r="D3892" s="14" t="n">
        <v>22.53</v>
      </c>
    </row>
    <row r="3893" customFormat="false" ht="15" hidden="false" customHeight="false" outlineLevel="0" collapsed="false">
      <c r="A3893" s="4" t="n">
        <v>40861</v>
      </c>
      <c r="B3893" s="0" t="s">
        <v>277</v>
      </c>
      <c r="C3893" s="0" t="s">
        <v>278</v>
      </c>
      <c r="D3893" s="14" t="n">
        <v>25.36</v>
      </c>
    </row>
    <row r="3894" customFormat="false" ht="15" hidden="false" customHeight="false" outlineLevel="0" collapsed="false">
      <c r="A3894" s="4" t="n">
        <v>40861</v>
      </c>
      <c r="B3894" s="0" t="s">
        <v>279</v>
      </c>
      <c r="C3894" s="0" t="s">
        <v>280</v>
      </c>
      <c r="D3894" s="14" t="n">
        <v>117.01</v>
      </c>
    </row>
    <row r="3895" customFormat="false" ht="15" hidden="false" customHeight="false" outlineLevel="0" collapsed="false">
      <c r="A3895" s="4" t="n">
        <v>40861</v>
      </c>
      <c r="B3895" s="0" t="s">
        <v>281</v>
      </c>
      <c r="C3895" s="0" t="s">
        <v>282</v>
      </c>
      <c r="D3895" s="14" t="n">
        <v>14.75</v>
      </c>
    </row>
    <row r="3896" customFormat="false" ht="15" hidden="false" customHeight="false" outlineLevel="0" collapsed="false">
      <c r="A3896" s="4" t="n">
        <v>40861</v>
      </c>
      <c r="B3896" s="0" t="s">
        <v>283</v>
      </c>
      <c r="C3896" s="0" t="s">
        <v>284</v>
      </c>
      <c r="D3896" s="14" t="n">
        <v>886.86</v>
      </c>
    </row>
    <row r="3897" customFormat="false" ht="15" hidden="false" customHeight="false" outlineLevel="0" collapsed="false">
      <c r="A3897" s="4" t="n">
        <v>40861</v>
      </c>
      <c r="B3897" s="0" t="s">
        <v>285</v>
      </c>
      <c r="C3897" s="0" t="s">
        <v>286</v>
      </c>
      <c r="D3897" s="14" t="n">
        <v>218.45</v>
      </c>
    </row>
    <row r="3898" customFormat="false" ht="15" hidden="false" customHeight="false" outlineLevel="0" collapsed="false">
      <c r="A3898" s="4" t="n">
        <v>40861</v>
      </c>
      <c r="B3898" s="0" t="s">
        <v>287</v>
      </c>
      <c r="C3898" s="0" t="s">
        <v>288</v>
      </c>
      <c r="D3898" s="14" t="n">
        <v>895.67</v>
      </c>
    </row>
    <row r="3899" customFormat="false" ht="15" hidden="false" customHeight="false" outlineLevel="0" collapsed="false">
      <c r="A3899" s="4" t="n">
        <v>40861</v>
      </c>
      <c r="B3899" s="0" t="s">
        <v>289</v>
      </c>
      <c r="C3899" s="0" t="s">
        <v>290</v>
      </c>
      <c r="D3899" s="14" t="n">
        <v>256.68</v>
      </c>
    </row>
    <row r="3900" customFormat="false" ht="15" hidden="false" customHeight="false" outlineLevel="0" collapsed="false">
      <c r="A3900" s="4" t="n">
        <v>40861</v>
      </c>
      <c r="B3900" s="0" t="s">
        <v>291</v>
      </c>
      <c r="C3900" s="0" t="s">
        <v>292</v>
      </c>
      <c r="D3900" s="14" t="n">
        <v>394.54</v>
      </c>
    </row>
    <row r="3901" customFormat="false" ht="15" hidden="false" customHeight="false" outlineLevel="0" collapsed="false">
      <c r="A3901" s="4" t="n">
        <v>40861</v>
      </c>
      <c r="B3901" s="0" t="s">
        <v>293</v>
      </c>
      <c r="C3901" s="0" t="s">
        <v>294</v>
      </c>
      <c r="D3901" s="14" t="n">
        <v>133.72</v>
      </c>
    </row>
    <row r="3902" customFormat="false" ht="15" hidden="false" customHeight="false" outlineLevel="0" collapsed="false">
      <c r="A3902" s="4" t="n">
        <v>40861</v>
      </c>
      <c r="B3902" s="0" t="s">
        <v>295</v>
      </c>
      <c r="C3902" s="0" t="s">
        <v>296</v>
      </c>
      <c r="D3902" s="14" t="n">
        <v>252.11</v>
      </c>
    </row>
    <row r="3903" customFormat="false" ht="15" hidden="false" customHeight="false" outlineLevel="0" collapsed="false">
      <c r="A3903" s="4" t="n">
        <v>40861</v>
      </c>
      <c r="B3903" s="0" t="s">
        <v>297</v>
      </c>
      <c r="C3903" s="0" t="s">
        <v>298</v>
      </c>
      <c r="D3903" s="14" t="n">
        <v>156.12</v>
      </c>
    </row>
    <row r="3904" customFormat="false" ht="15" hidden="false" customHeight="false" outlineLevel="0" collapsed="false">
      <c r="A3904" s="4" t="n">
        <v>40861</v>
      </c>
      <c r="B3904" s="0" t="s">
        <v>299</v>
      </c>
      <c r="C3904" s="0" t="s">
        <v>300</v>
      </c>
      <c r="D3904" s="14" t="n">
        <v>698.69</v>
      </c>
    </row>
    <row r="3905" customFormat="false" ht="15" hidden="false" customHeight="false" outlineLevel="0" collapsed="false">
      <c r="A3905" s="4" t="n">
        <v>40861</v>
      </c>
      <c r="B3905" s="0" t="s">
        <v>301</v>
      </c>
      <c r="C3905" s="0" t="s">
        <v>302</v>
      </c>
      <c r="D3905" s="14" t="n">
        <v>321.93</v>
      </c>
    </row>
    <row r="3906" customFormat="false" ht="15" hidden="false" customHeight="false" outlineLevel="0" collapsed="false">
      <c r="A3906" s="4" t="n">
        <v>40861</v>
      </c>
      <c r="B3906" s="0" t="s">
        <v>303</v>
      </c>
      <c r="C3906" s="0" t="s">
        <v>304</v>
      </c>
      <c r="D3906" s="14" t="n">
        <v>316.01</v>
      </c>
    </row>
    <row r="3907" customFormat="false" ht="15" hidden="false" customHeight="false" outlineLevel="0" collapsed="false">
      <c r="A3907" s="4" t="n">
        <v>40861</v>
      </c>
      <c r="B3907" s="0" t="s">
        <v>305</v>
      </c>
      <c r="C3907" s="0" t="s">
        <v>306</v>
      </c>
      <c r="D3907" s="14" t="n">
        <v>1030.1</v>
      </c>
    </row>
    <row r="3908" customFormat="false" ht="15" hidden="false" customHeight="false" outlineLevel="0" collapsed="false">
      <c r="A3908" s="4" t="n">
        <v>40861</v>
      </c>
      <c r="B3908" s="0" t="s">
        <v>307</v>
      </c>
      <c r="C3908" s="0" t="s">
        <v>308</v>
      </c>
      <c r="D3908" s="14" t="n">
        <v>609.27</v>
      </c>
    </row>
    <row r="3909" customFormat="false" ht="15" hidden="false" customHeight="false" outlineLevel="0" collapsed="false">
      <c r="A3909" s="4" t="n">
        <v>40861</v>
      </c>
      <c r="B3909" s="0" t="s">
        <v>309</v>
      </c>
      <c r="C3909" s="0" t="s">
        <v>310</v>
      </c>
      <c r="D3909" s="14" t="n">
        <v>91.34</v>
      </c>
    </row>
    <row r="3910" customFormat="false" ht="15" hidden="false" customHeight="false" outlineLevel="0" collapsed="false">
      <c r="A3910" s="4" t="n">
        <v>40861</v>
      </c>
      <c r="B3910" s="0" t="s">
        <v>311</v>
      </c>
      <c r="C3910" s="0" t="s">
        <v>312</v>
      </c>
      <c r="D3910" s="14" t="n">
        <v>2969.07</v>
      </c>
    </row>
    <row r="3911" customFormat="false" ht="15" hidden="false" customHeight="false" outlineLevel="0" collapsed="false">
      <c r="A3911" s="4" t="n">
        <v>40861</v>
      </c>
      <c r="B3911" s="0" t="s">
        <v>313</v>
      </c>
      <c r="C3911" s="0" t="s">
        <v>314</v>
      </c>
      <c r="D3911" s="14" t="n">
        <v>265.56</v>
      </c>
    </row>
    <row r="3912" customFormat="false" ht="15" hidden="false" customHeight="false" outlineLevel="0" collapsed="false">
      <c r="A3912" s="4" t="n">
        <v>40861</v>
      </c>
      <c r="B3912" s="0" t="s">
        <v>315</v>
      </c>
      <c r="C3912" s="0" t="s">
        <v>316</v>
      </c>
      <c r="D3912" s="14" t="n">
        <v>565.72</v>
      </c>
    </row>
    <row r="3913" customFormat="false" ht="15" hidden="false" customHeight="false" outlineLevel="0" collapsed="false">
      <c r="A3913" s="4" t="n">
        <v>40861</v>
      </c>
      <c r="B3913" s="0" t="s">
        <v>317</v>
      </c>
      <c r="C3913" s="0" t="s">
        <v>318</v>
      </c>
      <c r="D3913" s="14" t="n">
        <v>416.65</v>
      </c>
    </row>
    <row r="3914" customFormat="false" ht="15" hidden="false" customHeight="false" outlineLevel="0" collapsed="false">
      <c r="A3914" s="4" t="n">
        <v>40861</v>
      </c>
      <c r="B3914" s="0" t="s">
        <v>319</v>
      </c>
      <c r="C3914" s="0" t="s">
        <v>320</v>
      </c>
      <c r="D3914" s="14" t="n">
        <v>863.13</v>
      </c>
    </row>
    <row r="3915" customFormat="false" ht="15" hidden="false" customHeight="false" outlineLevel="0" collapsed="false">
      <c r="A3915" s="4" t="n">
        <v>40861</v>
      </c>
      <c r="B3915" s="0" t="s">
        <v>321</v>
      </c>
      <c r="C3915" s="0" t="s">
        <v>322</v>
      </c>
      <c r="D3915" s="14" t="n">
        <v>309.31</v>
      </c>
    </row>
    <row r="3916" customFormat="false" ht="15" hidden="false" customHeight="false" outlineLevel="0" collapsed="false">
      <c r="A3916" s="4" t="n">
        <v>40861</v>
      </c>
      <c r="B3916" s="0" t="s">
        <v>323</v>
      </c>
      <c r="C3916" s="0" t="s">
        <v>324</v>
      </c>
      <c r="D3916" s="14" t="n">
        <v>619.17</v>
      </c>
    </row>
    <row r="3917" customFormat="false" ht="15" hidden="false" customHeight="false" outlineLevel="0" collapsed="false">
      <c r="A3917" s="4" t="n">
        <v>40861</v>
      </c>
      <c r="B3917" s="0" t="s">
        <v>325</v>
      </c>
      <c r="C3917" s="0" t="s">
        <v>326</v>
      </c>
      <c r="D3917" s="14" t="n">
        <v>239.45</v>
      </c>
    </row>
    <row r="3918" customFormat="false" ht="15" hidden="false" customHeight="false" outlineLevel="0" collapsed="false">
      <c r="A3918" s="4" t="n">
        <v>40861</v>
      </c>
      <c r="B3918" s="0" t="s">
        <v>327</v>
      </c>
      <c r="C3918" s="0" t="s">
        <v>328</v>
      </c>
      <c r="D3918" s="14" t="n">
        <v>101.05</v>
      </c>
    </row>
    <row r="3919" customFormat="false" ht="15" hidden="false" customHeight="false" outlineLevel="0" collapsed="false">
      <c r="A3919" s="4" t="n">
        <v>40861</v>
      </c>
      <c r="B3919" s="0" t="s">
        <v>329</v>
      </c>
      <c r="C3919" s="0" t="s">
        <v>330</v>
      </c>
      <c r="D3919" s="14" t="n">
        <v>687.94</v>
      </c>
    </row>
    <row r="3920" customFormat="false" ht="15" hidden="false" customHeight="false" outlineLevel="0" collapsed="false">
      <c r="A3920" s="4" t="n">
        <v>40861</v>
      </c>
      <c r="B3920" s="0" t="s">
        <v>331</v>
      </c>
      <c r="C3920" s="0" t="s">
        <v>332</v>
      </c>
      <c r="D3920" s="14" t="n">
        <v>538.31</v>
      </c>
    </row>
    <row r="3921" customFormat="false" ht="15" hidden="false" customHeight="false" outlineLevel="0" collapsed="false">
      <c r="A3921" s="4" t="n">
        <v>40861</v>
      </c>
      <c r="B3921" s="0" t="s">
        <v>333</v>
      </c>
      <c r="C3921" s="0" t="s">
        <v>334</v>
      </c>
      <c r="D3921" s="14" t="n">
        <v>475.03</v>
      </c>
    </row>
    <row r="3922" customFormat="false" ht="15" hidden="false" customHeight="false" outlineLevel="0" collapsed="false">
      <c r="A3922" s="4" t="n">
        <v>40861</v>
      </c>
      <c r="B3922" s="0" t="s">
        <v>335</v>
      </c>
      <c r="C3922" s="0" t="s">
        <v>336</v>
      </c>
      <c r="D3922" s="14" t="n">
        <v>535.22</v>
      </c>
    </row>
    <row r="3923" customFormat="false" ht="15" hidden="false" customHeight="false" outlineLevel="0" collapsed="false">
      <c r="A3923" s="4" t="n">
        <v>40861</v>
      </c>
      <c r="B3923" s="0" t="s">
        <v>337</v>
      </c>
      <c r="C3923" s="0" t="s">
        <v>338</v>
      </c>
      <c r="D3923" s="14" t="n">
        <v>527.13</v>
      </c>
    </row>
    <row r="3924" customFormat="false" ht="15" hidden="false" customHeight="false" outlineLevel="0" collapsed="false">
      <c r="A3924" s="4" t="n">
        <v>40861</v>
      </c>
      <c r="B3924" s="0" t="s">
        <v>341</v>
      </c>
      <c r="C3924" s="0" t="s">
        <v>342</v>
      </c>
      <c r="D3924" s="14" t="n">
        <v>139.35</v>
      </c>
    </row>
    <row r="3925" customFormat="false" ht="15" hidden="false" customHeight="false" outlineLevel="0" collapsed="false">
      <c r="A3925" s="4" t="n">
        <v>40861</v>
      </c>
      <c r="B3925" s="0" t="s">
        <v>343</v>
      </c>
      <c r="C3925" s="0" t="s">
        <v>344</v>
      </c>
      <c r="D3925" s="14" t="n">
        <v>376.23</v>
      </c>
    </row>
    <row r="3926" customFormat="false" ht="15" hidden="false" customHeight="false" outlineLevel="0" collapsed="false">
      <c r="A3926" s="4" t="n">
        <v>40861</v>
      </c>
      <c r="B3926" s="0" t="s">
        <v>345</v>
      </c>
      <c r="C3926" s="0" t="s">
        <v>346</v>
      </c>
      <c r="D3926" s="14" t="n">
        <v>866.86</v>
      </c>
    </row>
    <row r="3927" customFormat="false" ht="15" hidden="false" customHeight="false" outlineLevel="0" collapsed="false">
      <c r="A3927" s="4" t="n">
        <v>40861</v>
      </c>
      <c r="B3927" s="0" t="s">
        <v>347</v>
      </c>
      <c r="C3927" s="0" t="s">
        <v>348</v>
      </c>
      <c r="D3927" s="14" t="n">
        <v>208.9</v>
      </c>
    </row>
    <row r="3928" customFormat="false" ht="15" hidden="false" customHeight="false" outlineLevel="0" collapsed="false">
      <c r="A3928" s="4" t="n">
        <v>40861</v>
      </c>
      <c r="B3928" s="0" t="s">
        <v>349</v>
      </c>
      <c r="C3928" s="0" t="s">
        <v>350</v>
      </c>
      <c r="D3928" s="14" t="n">
        <v>263.72</v>
      </c>
    </row>
    <row r="3929" customFormat="false" ht="15" hidden="false" customHeight="false" outlineLevel="0" collapsed="false">
      <c r="A3929" s="4" t="n">
        <v>40861</v>
      </c>
      <c r="B3929" s="0" t="s">
        <v>351</v>
      </c>
      <c r="C3929" s="0" t="s">
        <v>352</v>
      </c>
      <c r="D3929" s="14" t="n">
        <v>590.46</v>
      </c>
    </row>
    <row r="3930" customFormat="false" ht="15" hidden="false" customHeight="false" outlineLevel="0" collapsed="false">
      <c r="A3930" s="4" t="n">
        <v>40861</v>
      </c>
      <c r="B3930" s="0" t="s">
        <v>353</v>
      </c>
      <c r="C3930" s="0" t="s">
        <v>354</v>
      </c>
      <c r="D3930" s="14" t="n">
        <v>550</v>
      </c>
    </row>
    <row r="3931" customFormat="false" ht="15" hidden="false" customHeight="false" outlineLevel="0" collapsed="false">
      <c r="A3931" s="4" t="n">
        <v>40861</v>
      </c>
      <c r="B3931" s="0" t="s">
        <v>355</v>
      </c>
      <c r="C3931" s="0" t="s">
        <v>356</v>
      </c>
      <c r="D3931" s="14" t="n">
        <v>415.29</v>
      </c>
    </row>
    <row r="3932" customFormat="false" ht="15" hidden="false" customHeight="false" outlineLevel="0" collapsed="false">
      <c r="A3932" s="4" t="n">
        <v>40861</v>
      </c>
      <c r="B3932" s="0" t="s">
        <v>357</v>
      </c>
      <c r="C3932" s="0" t="s">
        <v>358</v>
      </c>
      <c r="D3932" s="14" t="n">
        <v>916.91</v>
      </c>
    </row>
    <row r="3933" customFormat="false" ht="15" hidden="false" customHeight="false" outlineLevel="0" collapsed="false">
      <c r="A3933" s="4" t="n">
        <v>40861</v>
      </c>
      <c r="B3933" s="0" t="s">
        <v>359</v>
      </c>
      <c r="C3933" s="0" t="s">
        <v>360</v>
      </c>
      <c r="D3933" s="14" t="n">
        <v>247.84</v>
      </c>
    </row>
    <row r="3934" customFormat="false" ht="15" hidden="false" customHeight="false" outlineLevel="0" collapsed="false">
      <c r="A3934" s="4" t="n">
        <v>40861</v>
      </c>
      <c r="B3934" s="0" t="s">
        <v>361</v>
      </c>
      <c r="C3934" s="0" t="s">
        <v>362</v>
      </c>
      <c r="D3934" s="14" t="n">
        <v>330.39</v>
      </c>
    </row>
    <row r="3935" customFormat="false" ht="15" hidden="false" customHeight="false" outlineLevel="0" collapsed="false">
      <c r="A3935" s="4" t="n">
        <v>40861</v>
      </c>
      <c r="B3935" s="0" t="s">
        <v>363</v>
      </c>
      <c r="C3935" s="0" t="s">
        <v>364</v>
      </c>
      <c r="D3935" s="14" t="n">
        <v>520.42</v>
      </c>
    </row>
    <row r="3936" customFormat="false" ht="15" hidden="false" customHeight="false" outlineLevel="0" collapsed="false">
      <c r="A3936" s="4" t="n">
        <v>40861</v>
      </c>
      <c r="B3936" s="0" t="s">
        <v>365</v>
      </c>
      <c r="C3936" s="0" t="s">
        <v>366</v>
      </c>
      <c r="D3936" s="14" t="n">
        <v>251.82</v>
      </c>
    </row>
    <row r="3937" customFormat="false" ht="15" hidden="false" customHeight="false" outlineLevel="0" collapsed="false">
      <c r="A3937" s="4" t="n">
        <v>40861</v>
      </c>
      <c r="B3937" s="0" t="s">
        <v>367</v>
      </c>
      <c r="C3937" s="0" t="s">
        <v>368</v>
      </c>
      <c r="D3937" s="14" t="n">
        <v>569.34</v>
      </c>
    </row>
    <row r="3938" customFormat="false" ht="15" hidden="false" customHeight="false" outlineLevel="0" collapsed="false">
      <c r="A3938" s="4" t="n">
        <v>40861</v>
      </c>
      <c r="B3938" s="0" t="s">
        <v>369</v>
      </c>
      <c r="C3938" s="0" t="s">
        <v>370</v>
      </c>
      <c r="D3938" s="14" t="n">
        <v>550</v>
      </c>
    </row>
    <row r="3939" customFormat="false" ht="15" hidden="false" customHeight="false" outlineLevel="0" collapsed="false">
      <c r="A3939" s="4" t="n">
        <v>40861</v>
      </c>
      <c r="B3939" s="0" t="s">
        <v>371</v>
      </c>
      <c r="C3939" s="0" t="s">
        <v>372</v>
      </c>
      <c r="D3939" s="14" t="n">
        <v>745.84</v>
      </c>
    </row>
    <row r="3940" customFormat="false" ht="15" hidden="false" customHeight="false" outlineLevel="0" collapsed="false">
      <c r="A3940" s="4" t="n">
        <v>40861</v>
      </c>
      <c r="B3940" s="0" t="s">
        <v>373</v>
      </c>
      <c r="C3940" s="0" t="s">
        <v>374</v>
      </c>
      <c r="D3940" s="14" t="n">
        <v>1020.32</v>
      </c>
    </row>
    <row r="3941" customFormat="false" ht="15" hidden="false" customHeight="false" outlineLevel="0" collapsed="false">
      <c r="A3941" s="4" t="n">
        <v>40861</v>
      </c>
      <c r="B3941" s="0" t="s">
        <v>375</v>
      </c>
      <c r="C3941" s="0" t="s">
        <v>376</v>
      </c>
      <c r="D3941" s="14" t="n">
        <v>144.01</v>
      </c>
    </row>
    <row r="3942" customFormat="false" ht="15" hidden="false" customHeight="false" outlineLevel="0" collapsed="false">
      <c r="A3942" s="4" t="n">
        <v>40861</v>
      </c>
      <c r="B3942" s="0" t="s">
        <v>377</v>
      </c>
      <c r="C3942" s="0" t="s">
        <v>378</v>
      </c>
      <c r="D3942" s="14" t="n">
        <v>579.74</v>
      </c>
    </row>
    <row r="3943" customFormat="false" ht="15" hidden="false" customHeight="false" outlineLevel="0" collapsed="false">
      <c r="A3943" s="4" t="n">
        <v>40861</v>
      </c>
      <c r="B3943" s="0" t="s">
        <v>379</v>
      </c>
      <c r="C3943" s="0" t="s">
        <v>380</v>
      </c>
      <c r="D3943" s="14" t="n">
        <v>6.6</v>
      </c>
    </row>
    <row r="3944" customFormat="false" ht="15" hidden="false" customHeight="false" outlineLevel="0" collapsed="false">
      <c r="A3944" s="4" t="n">
        <v>40861</v>
      </c>
      <c r="B3944" s="0" t="s">
        <v>381</v>
      </c>
      <c r="C3944" s="0" t="s">
        <v>382</v>
      </c>
      <c r="D3944" s="14" t="n">
        <v>280.65</v>
      </c>
    </row>
    <row r="3945" customFormat="false" ht="15" hidden="false" customHeight="false" outlineLevel="0" collapsed="false">
      <c r="A3945" s="4" t="n">
        <v>40861</v>
      </c>
      <c r="B3945" s="0" t="s">
        <v>383</v>
      </c>
      <c r="C3945" s="0" t="s">
        <v>384</v>
      </c>
      <c r="D3945" s="14" t="n">
        <v>362.25</v>
      </c>
    </row>
    <row r="3946" customFormat="false" ht="15" hidden="false" customHeight="false" outlineLevel="0" collapsed="false">
      <c r="A3946" s="4" t="n">
        <v>40861</v>
      </c>
      <c r="B3946" s="0" t="s">
        <v>385</v>
      </c>
      <c r="C3946" s="0" t="s">
        <v>386</v>
      </c>
      <c r="D3946" s="14" t="n">
        <v>433.19</v>
      </c>
    </row>
    <row r="3947" customFormat="false" ht="15" hidden="false" customHeight="false" outlineLevel="0" collapsed="false">
      <c r="A3947" s="4" t="n">
        <v>40861</v>
      </c>
      <c r="B3947" s="0" t="s">
        <v>387</v>
      </c>
      <c r="C3947" s="0" t="s">
        <v>388</v>
      </c>
      <c r="D3947" s="14" t="n">
        <v>16.63</v>
      </c>
    </row>
    <row r="3948" customFormat="false" ht="15" hidden="false" customHeight="false" outlineLevel="0" collapsed="false">
      <c r="A3948" s="4" t="n">
        <v>40861</v>
      </c>
      <c r="B3948" s="0" t="s">
        <v>389</v>
      </c>
      <c r="C3948" s="0" t="s">
        <v>390</v>
      </c>
      <c r="D3948" s="14" t="n">
        <v>16.5</v>
      </c>
    </row>
    <row r="3949" customFormat="false" ht="15" hidden="false" customHeight="false" outlineLevel="0" collapsed="false">
      <c r="A3949" s="4" t="n">
        <v>40861</v>
      </c>
      <c r="B3949" s="0" t="s">
        <v>391</v>
      </c>
      <c r="C3949" s="0" t="s">
        <v>392</v>
      </c>
      <c r="D3949" s="14" t="n">
        <v>220.19</v>
      </c>
    </row>
    <row r="3950" customFormat="false" ht="15" hidden="false" customHeight="false" outlineLevel="0" collapsed="false">
      <c r="A3950" s="4" t="n">
        <v>40861</v>
      </c>
      <c r="B3950" s="0" t="s">
        <v>393</v>
      </c>
      <c r="C3950" s="0" t="s">
        <v>394</v>
      </c>
      <c r="D3950" s="14" t="n">
        <v>198.64</v>
      </c>
    </row>
    <row r="3951" customFormat="false" ht="15" hidden="false" customHeight="false" outlineLevel="0" collapsed="false">
      <c r="A3951" s="4" t="n">
        <v>40861</v>
      </c>
      <c r="B3951" s="0" t="s">
        <v>395</v>
      </c>
      <c r="C3951" s="0" t="s">
        <v>396</v>
      </c>
      <c r="D3951" s="14" t="n">
        <v>103.09</v>
      </c>
    </row>
    <row r="3952" customFormat="false" ht="15" hidden="false" customHeight="false" outlineLevel="0" collapsed="false">
      <c r="A3952" s="4" t="n">
        <v>40861</v>
      </c>
      <c r="B3952" s="0" t="s">
        <v>397</v>
      </c>
      <c r="C3952" s="0" t="s">
        <v>398</v>
      </c>
      <c r="D3952" s="14" t="n">
        <v>105.38</v>
      </c>
    </row>
    <row r="3953" customFormat="false" ht="15" hidden="false" customHeight="false" outlineLevel="0" collapsed="false">
      <c r="A3953" s="4" t="n">
        <v>40861</v>
      </c>
      <c r="B3953" s="0" t="s">
        <v>399</v>
      </c>
      <c r="C3953" s="0" t="s">
        <v>400</v>
      </c>
      <c r="D3953" s="14" t="n">
        <v>357.04</v>
      </c>
    </row>
    <row r="3954" customFormat="false" ht="15" hidden="false" customHeight="false" outlineLevel="0" collapsed="false">
      <c r="A3954" s="4" t="n">
        <v>40861</v>
      </c>
      <c r="B3954" s="0" t="s">
        <v>401</v>
      </c>
      <c r="C3954" s="0" t="s">
        <v>402</v>
      </c>
      <c r="D3954" s="14" t="n">
        <v>316.4</v>
      </c>
    </row>
    <row r="3955" customFormat="false" ht="15" hidden="false" customHeight="false" outlineLevel="0" collapsed="false">
      <c r="A3955" s="4" t="n">
        <v>40861</v>
      </c>
      <c r="B3955" s="0" t="s">
        <v>403</v>
      </c>
      <c r="C3955" s="0" t="s">
        <v>404</v>
      </c>
      <c r="D3955" s="14" t="n">
        <v>522.37</v>
      </c>
    </row>
    <row r="3956" customFormat="false" ht="15" hidden="false" customHeight="false" outlineLevel="0" collapsed="false">
      <c r="A3956" s="4" t="n">
        <v>40861</v>
      </c>
      <c r="B3956" s="0" t="s">
        <v>405</v>
      </c>
      <c r="C3956" s="0" t="s">
        <v>406</v>
      </c>
      <c r="D3956" s="14" t="n">
        <v>584.38</v>
      </c>
    </row>
    <row r="3957" customFormat="false" ht="15" hidden="false" customHeight="false" outlineLevel="0" collapsed="false">
      <c r="A3957" s="4" t="n">
        <v>40861</v>
      </c>
      <c r="B3957" s="0" t="s">
        <v>407</v>
      </c>
      <c r="C3957" s="0" t="s">
        <v>408</v>
      </c>
      <c r="D3957" s="14" t="n">
        <v>524.4</v>
      </c>
    </row>
    <row r="3958" customFormat="false" ht="15" hidden="false" customHeight="false" outlineLevel="0" collapsed="false">
      <c r="A3958" s="4" t="n">
        <v>40861</v>
      </c>
      <c r="B3958" s="0" t="s">
        <v>409</v>
      </c>
      <c r="C3958" s="0" t="s">
        <v>410</v>
      </c>
      <c r="D3958" s="14" t="n">
        <v>165.29</v>
      </c>
    </row>
    <row r="3959" customFormat="false" ht="15" hidden="false" customHeight="false" outlineLevel="0" collapsed="false">
      <c r="A3959" s="4" t="n">
        <v>40861</v>
      </c>
      <c r="B3959" s="0" t="s">
        <v>411</v>
      </c>
      <c r="C3959" s="0" t="s">
        <v>412</v>
      </c>
      <c r="D3959" s="14" t="n">
        <v>1100.58</v>
      </c>
    </row>
    <row r="3960" customFormat="false" ht="15" hidden="false" customHeight="false" outlineLevel="0" collapsed="false">
      <c r="A3960" s="4" t="n">
        <v>40861</v>
      </c>
      <c r="B3960" s="0" t="s">
        <v>413</v>
      </c>
      <c r="C3960" s="0" t="s">
        <v>414</v>
      </c>
      <c r="D3960" s="14" t="n">
        <v>967.74</v>
      </c>
    </row>
    <row r="3961" customFormat="false" ht="15" hidden="false" customHeight="false" outlineLevel="0" collapsed="false">
      <c r="A3961" s="4" t="n">
        <v>40861</v>
      </c>
      <c r="B3961" s="0" t="s">
        <v>415</v>
      </c>
      <c r="C3961" s="0" t="s">
        <v>416</v>
      </c>
      <c r="D3961" s="14" t="n">
        <v>492.01</v>
      </c>
    </row>
    <row r="3962" customFormat="false" ht="15" hidden="false" customHeight="false" outlineLevel="0" collapsed="false">
      <c r="A3962" s="4" t="n">
        <v>40861</v>
      </c>
      <c r="B3962" s="0" t="s">
        <v>417</v>
      </c>
      <c r="C3962" s="0" t="s">
        <v>418</v>
      </c>
      <c r="D3962" s="14" t="n">
        <v>463.59</v>
      </c>
    </row>
    <row r="3963" customFormat="false" ht="15" hidden="false" customHeight="false" outlineLevel="0" collapsed="false">
      <c r="A3963" s="4" t="n">
        <v>40861</v>
      </c>
      <c r="B3963" s="0" t="s">
        <v>419</v>
      </c>
      <c r="C3963" s="0" t="s">
        <v>420</v>
      </c>
      <c r="D3963" s="14" t="n">
        <v>1399.17</v>
      </c>
    </row>
    <row r="3964" customFormat="false" ht="15" hidden="false" customHeight="false" outlineLevel="0" collapsed="false">
      <c r="A3964" s="4" t="n">
        <v>40861</v>
      </c>
      <c r="B3964" s="0" t="s">
        <v>421</v>
      </c>
      <c r="C3964" s="0" t="s">
        <v>422</v>
      </c>
      <c r="D3964" s="14" t="n">
        <v>516.83</v>
      </c>
    </row>
    <row r="3965" customFormat="false" ht="15" hidden="false" customHeight="false" outlineLevel="0" collapsed="false">
      <c r="A3965" s="4" t="n">
        <v>40861</v>
      </c>
      <c r="B3965" s="0" t="s">
        <v>423</v>
      </c>
      <c r="C3965" s="0" t="s">
        <v>424</v>
      </c>
      <c r="D3965" s="14" t="n">
        <v>942.79</v>
      </c>
    </row>
    <row r="3966" customFormat="false" ht="15" hidden="false" customHeight="false" outlineLevel="0" collapsed="false">
      <c r="A3966" s="4" t="n">
        <v>40861</v>
      </c>
      <c r="B3966" s="0" t="s">
        <v>425</v>
      </c>
      <c r="C3966" s="0" t="s">
        <v>426</v>
      </c>
      <c r="D3966" s="14" t="n">
        <v>671.72</v>
      </c>
    </row>
    <row r="3967" customFormat="false" ht="15" hidden="false" customHeight="false" outlineLevel="0" collapsed="false">
      <c r="A3967" s="4" t="n">
        <v>40861</v>
      </c>
      <c r="B3967" s="0" t="s">
        <v>427</v>
      </c>
      <c r="C3967" s="0" t="s">
        <v>428</v>
      </c>
      <c r="D3967" s="14" t="n">
        <v>430.98</v>
      </c>
    </row>
    <row r="3968" customFormat="false" ht="15" hidden="false" customHeight="false" outlineLevel="0" collapsed="false">
      <c r="A3968" s="4" t="n">
        <v>40861</v>
      </c>
      <c r="B3968" s="0" t="s">
        <v>431</v>
      </c>
      <c r="C3968" s="0" t="s">
        <v>432</v>
      </c>
      <c r="D3968" s="14" t="n">
        <v>94.4</v>
      </c>
    </row>
    <row r="3969" customFormat="false" ht="15" hidden="false" customHeight="false" outlineLevel="0" collapsed="false">
      <c r="A3969" s="4" t="n">
        <v>40861</v>
      </c>
      <c r="B3969" s="0" t="s">
        <v>433</v>
      </c>
      <c r="C3969" s="0" t="s">
        <v>434</v>
      </c>
      <c r="D3969" s="14" t="n">
        <v>49.75</v>
      </c>
    </row>
    <row r="3970" customFormat="false" ht="15" hidden="false" customHeight="false" outlineLevel="0" collapsed="false">
      <c r="A3970" s="4" t="n">
        <v>40861</v>
      </c>
      <c r="B3970" s="0" t="s">
        <v>435</v>
      </c>
      <c r="C3970" s="0" t="s">
        <v>436</v>
      </c>
      <c r="D3970" s="14" t="n">
        <v>129.35</v>
      </c>
    </row>
    <row r="3971" customFormat="false" ht="15" hidden="false" customHeight="false" outlineLevel="0" collapsed="false">
      <c r="A3971" s="4" t="n">
        <v>40861</v>
      </c>
      <c r="B3971" s="0" t="s">
        <v>437</v>
      </c>
      <c r="C3971" s="0" t="s">
        <v>438</v>
      </c>
      <c r="D3971" s="14" t="n">
        <v>288.85</v>
      </c>
    </row>
    <row r="3972" customFormat="false" ht="15" hidden="false" customHeight="false" outlineLevel="0" collapsed="false">
      <c r="A3972" s="4" t="n">
        <v>40861</v>
      </c>
      <c r="B3972" s="0" t="s">
        <v>439</v>
      </c>
      <c r="C3972" s="0" t="s">
        <v>440</v>
      </c>
      <c r="D3972" s="14" t="n">
        <v>371.45</v>
      </c>
    </row>
    <row r="3973" customFormat="false" ht="15" hidden="false" customHeight="false" outlineLevel="0" collapsed="false">
      <c r="A3973" s="4" t="n">
        <v>40861</v>
      </c>
      <c r="B3973" s="0" t="s">
        <v>441</v>
      </c>
      <c r="C3973" s="0" t="s">
        <v>442</v>
      </c>
      <c r="D3973" s="14" t="n">
        <v>185.19</v>
      </c>
    </row>
    <row r="3974" customFormat="false" ht="15" hidden="false" customHeight="false" outlineLevel="0" collapsed="false">
      <c r="A3974" s="4" t="n">
        <v>40861</v>
      </c>
      <c r="B3974" s="0" t="s">
        <v>443</v>
      </c>
      <c r="C3974" s="0" t="s">
        <v>444</v>
      </c>
      <c r="D3974" s="14" t="n">
        <v>88.56</v>
      </c>
    </row>
    <row r="3975" customFormat="false" ht="15" hidden="false" customHeight="false" outlineLevel="0" collapsed="false">
      <c r="A3975" s="4" t="n">
        <v>40861</v>
      </c>
      <c r="B3975" s="0" t="s">
        <v>445</v>
      </c>
      <c r="C3975" s="0" t="s">
        <v>446</v>
      </c>
      <c r="D3975" s="14" t="n">
        <v>239.5</v>
      </c>
    </row>
    <row r="3976" customFormat="false" ht="15" hidden="false" customHeight="false" outlineLevel="0" collapsed="false">
      <c r="A3976" s="4" t="n">
        <v>40861</v>
      </c>
      <c r="B3976" s="0" t="s">
        <v>447</v>
      </c>
      <c r="C3976" s="0" t="s">
        <v>448</v>
      </c>
      <c r="D3976" s="14" t="n">
        <v>340</v>
      </c>
    </row>
    <row r="3977" customFormat="false" ht="15" hidden="false" customHeight="false" outlineLevel="0" collapsed="false">
      <c r="A3977" s="4" t="n">
        <v>40861</v>
      </c>
      <c r="B3977" s="0" t="s">
        <v>449</v>
      </c>
      <c r="C3977" s="0" t="s">
        <v>450</v>
      </c>
      <c r="D3977" s="14" t="n">
        <v>1260.86</v>
      </c>
    </row>
    <row r="3978" customFormat="false" ht="15" hidden="false" customHeight="false" outlineLevel="0" collapsed="false">
      <c r="A3978" s="4" t="n">
        <v>40861</v>
      </c>
      <c r="B3978" s="0" t="s">
        <v>451</v>
      </c>
      <c r="C3978" s="0" t="s">
        <v>452</v>
      </c>
      <c r="D3978" s="14" t="n">
        <v>831.33</v>
      </c>
    </row>
    <row r="3979" customFormat="false" ht="15" hidden="false" customHeight="false" outlineLevel="0" collapsed="false">
      <c r="A3979" s="4" t="n">
        <v>40861</v>
      </c>
      <c r="B3979" s="0" t="s">
        <v>453</v>
      </c>
      <c r="C3979" s="0" t="s">
        <v>454</v>
      </c>
      <c r="D3979" s="14" t="n">
        <v>278.44</v>
      </c>
    </row>
    <row r="3980" customFormat="false" ht="15" hidden="false" customHeight="false" outlineLevel="0" collapsed="false">
      <c r="A3980" s="4" t="n">
        <v>40861</v>
      </c>
      <c r="B3980" s="0" t="s">
        <v>455</v>
      </c>
      <c r="C3980" s="0" t="s">
        <v>456</v>
      </c>
      <c r="D3980" s="14" t="n">
        <v>102.65</v>
      </c>
    </row>
    <row r="3981" customFormat="false" ht="15" hidden="false" customHeight="false" outlineLevel="0" collapsed="false">
      <c r="A3981" s="4" t="n">
        <v>40861</v>
      </c>
      <c r="B3981" s="0" t="s">
        <v>457</v>
      </c>
      <c r="C3981" s="0" t="s">
        <v>458</v>
      </c>
      <c r="D3981" s="14" t="n">
        <v>331.34</v>
      </c>
    </row>
    <row r="3982" customFormat="false" ht="15" hidden="false" customHeight="false" outlineLevel="0" collapsed="false">
      <c r="A3982" s="4" t="n">
        <v>40861</v>
      </c>
      <c r="B3982" s="0" t="s">
        <v>459</v>
      </c>
      <c r="C3982" s="0" t="s">
        <v>460</v>
      </c>
      <c r="D3982" s="14" t="n">
        <v>1393.03</v>
      </c>
    </row>
    <row r="3983" customFormat="false" ht="15" hidden="false" customHeight="false" outlineLevel="0" collapsed="false">
      <c r="A3983" s="4" t="n">
        <v>40861</v>
      </c>
      <c r="B3983" s="0" t="s">
        <v>461</v>
      </c>
      <c r="C3983" s="0" t="s">
        <v>462</v>
      </c>
      <c r="D3983" s="14" t="n">
        <v>1246.12</v>
      </c>
    </row>
    <row r="3984" customFormat="false" ht="15" hidden="false" customHeight="false" outlineLevel="0" collapsed="false">
      <c r="A3984" s="4" t="n">
        <v>40861</v>
      </c>
      <c r="B3984" s="0" t="s">
        <v>463</v>
      </c>
      <c r="C3984" s="0" t="s">
        <v>464</v>
      </c>
      <c r="D3984" s="14" t="n">
        <v>1097.21</v>
      </c>
    </row>
    <row r="3985" customFormat="false" ht="15" hidden="false" customHeight="false" outlineLevel="0" collapsed="false">
      <c r="A3985" s="4" t="n">
        <v>40861</v>
      </c>
      <c r="B3985" s="0" t="s">
        <v>465</v>
      </c>
      <c r="C3985" s="0" t="s">
        <v>466</v>
      </c>
      <c r="D3985" s="14" t="n">
        <v>195.04</v>
      </c>
    </row>
    <row r="3986" customFormat="false" ht="15" hidden="false" customHeight="false" outlineLevel="0" collapsed="false">
      <c r="A3986" s="4" t="n">
        <v>40861</v>
      </c>
      <c r="B3986" s="0" t="s">
        <v>467</v>
      </c>
      <c r="C3986" s="0" t="s">
        <v>468</v>
      </c>
      <c r="D3986" s="14" t="n">
        <v>832.76</v>
      </c>
    </row>
    <row r="3987" customFormat="false" ht="15" hidden="false" customHeight="false" outlineLevel="0" collapsed="false">
      <c r="A3987" s="4" t="n">
        <v>40861</v>
      </c>
      <c r="B3987" s="0" t="s">
        <v>469</v>
      </c>
      <c r="C3987" s="0" t="s">
        <v>470</v>
      </c>
      <c r="D3987" s="14" t="n">
        <v>4510.32</v>
      </c>
    </row>
    <row r="3988" customFormat="false" ht="15" hidden="false" customHeight="false" outlineLevel="0" collapsed="false">
      <c r="A3988" s="4" t="n">
        <v>40861</v>
      </c>
      <c r="B3988" s="0" t="s">
        <v>471</v>
      </c>
      <c r="C3988" s="0" t="s">
        <v>472</v>
      </c>
      <c r="D3988" s="14" t="n">
        <v>352.54</v>
      </c>
    </row>
    <row r="3989" customFormat="false" ht="15" hidden="false" customHeight="false" outlineLevel="0" collapsed="false">
      <c r="A3989" s="4" t="n">
        <v>40861</v>
      </c>
      <c r="B3989" s="0" t="s">
        <v>473</v>
      </c>
      <c r="C3989" s="0" t="s">
        <v>474</v>
      </c>
      <c r="D3989" s="14" t="n">
        <v>1359.11</v>
      </c>
    </row>
    <row r="3990" customFormat="false" ht="15" hidden="false" customHeight="false" outlineLevel="0" collapsed="false">
      <c r="A3990" s="4" t="n">
        <v>40861</v>
      </c>
      <c r="B3990" s="0" t="s">
        <v>475</v>
      </c>
      <c r="C3990" s="0" t="s">
        <v>476</v>
      </c>
      <c r="D3990" s="14" t="n">
        <v>71.08</v>
      </c>
    </row>
    <row r="3991" customFormat="false" ht="15" hidden="false" customHeight="false" outlineLevel="0" collapsed="false">
      <c r="A3991" s="4" t="n">
        <v>40861</v>
      </c>
      <c r="B3991" s="0" t="s">
        <v>477</v>
      </c>
      <c r="C3991" s="0" t="s">
        <v>478</v>
      </c>
      <c r="D3991" s="14" t="n">
        <v>508.95</v>
      </c>
    </row>
    <row r="3992" customFormat="false" ht="15" hidden="false" customHeight="false" outlineLevel="0" collapsed="false">
      <c r="A3992" s="4" t="n">
        <v>40861</v>
      </c>
      <c r="B3992" s="0" t="s">
        <v>479</v>
      </c>
      <c r="C3992" s="0" t="s">
        <v>480</v>
      </c>
      <c r="D3992" s="14" t="n">
        <v>1870.03</v>
      </c>
    </row>
    <row r="3993" customFormat="false" ht="15" hidden="false" customHeight="false" outlineLevel="0" collapsed="false">
      <c r="A3993" s="4" t="n">
        <v>40861</v>
      </c>
      <c r="B3993" s="0" t="s">
        <v>483</v>
      </c>
      <c r="C3993" s="0" t="s">
        <v>484</v>
      </c>
      <c r="D3993" s="14" t="n">
        <v>952.26</v>
      </c>
    </row>
    <row r="3994" customFormat="false" ht="15" hidden="false" customHeight="false" outlineLevel="0" collapsed="false">
      <c r="A3994" s="4" t="n">
        <v>40861</v>
      </c>
      <c r="B3994" s="0" t="s">
        <v>485</v>
      </c>
      <c r="C3994" s="0" t="s">
        <v>486</v>
      </c>
      <c r="D3994" s="14" t="n">
        <v>715.71</v>
      </c>
    </row>
    <row r="3995" customFormat="false" ht="15" hidden="false" customHeight="false" outlineLevel="0" collapsed="false">
      <c r="A3995" s="4" t="n">
        <v>40861</v>
      </c>
      <c r="B3995" s="0" t="s">
        <v>487</v>
      </c>
      <c r="C3995" s="0" t="s">
        <v>488</v>
      </c>
      <c r="D3995" s="14" t="n">
        <v>873.83</v>
      </c>
    </row>
    <row r="3996" customFormat="false" ht="15" hidden="false" customHeight="false" outlineLevel="0" collapsed="false">
      <c r="A3996" s="4" t="n">
        <v>40861</v>
      </c>
      <c r="B3996" s="0" t="s">
        <v>489</v>
      </c>
      <c r="C3996" s="0" t="s">
        <v>490</v>
      </c>
      <c r="D3996" s="14" t="n">
        <v>265.68</v>
      </c>
    </row>
    <row r="3997" customFormat="false" ht="15" hidden="false" customHeight="false" outlineLevel="0" collapsed="false">
      <c r="A3997" s="4" t="n">
        <v>40861</v>
      </c>
      <c r="B3997" s="0" t="s">
        <v>491</v>
      </c>
      <c r="C3997" s="0" t="s">
        <v>492</v>
      </c>
      <c r="D3997" s="14" t="n">
        <v>86.7</v>
      </c>
    </row>
    <row r="3998" customFormat="false" ht="15" hidden="false" customHeight="false" outlineLevel="0" collapsed="false">
      <c r="A3998" s="4" t="n">
        <v>40861</v>
      </c>
      <c r="B3998" s="0" t="s">
        <v>493</v>
      </c>
      <c r="C3998" s="0" t="s">
        <v>494</v>
      </c>
      <c r="D3998" s="14" t="n">
        <v>86.09</v>
      </c>
    </row>
    <row r="3999" customFormat="false" ht="15" hidden="false" customHeight="false" outlineLevel="0" collapsed="false">
      <c r="A3999" s="4" t="n">
        <v>40861</v>
      </c>
      <c r="B3999" s="0" t="s">
        <v>495</v>
      </c>
      <c r="C3999" s="0" t="s">
        <v>496</v>
      </c>
      <c r="D3999" s="14" t="n">
        <v>159.84</v>
      </c>
    </row>
    <row r="4000" customFormat="false" ht="15" hidden="false" customHeight="false" outlineLevel="0" collapsed="false">
      <c r="A4000" s="4" t="n">
        <v>40861</v>
      </c>
      <c r="B4000" s="0" t="s">
        <v>497</v>
      </c>
      <c r="C4000" s="0" t="s">
        <v>498</v>
      </c>
      <c r="D4000" s="14" t="n">
        <v>396.04</v>
      </c>
    </row>
    <row r="4001" customFormat="false" ht="15" hidden="false" customHeight="false" outlineLevel="0" collapsed="false">
      <c r="A4001" s="4" t="n">
        <v>40861</v>
      </c>
      <c r="B4001" s="0" t="s">
        <v>499</v>
      </c>
      <c r="C4001" s="0" t="s">
        <v>500</v>
      </c>
      <c r="D4001" s="14" t="n">
        <v>656.29</v>
      </c>
    </row>
    <row r="4002" customFormat="false" ht="15" hidden="false" customHeight="false" outlineLevel="0" collapsed="false">
      <c r="A4002" s="4" t="n">
        <v>40861</v>
      </c>
      <c r="B4002" s="0" t="s">
        <v>501</v>
      </c>
      <c r="C4002" s="0" t="s">
        <v>502</v>
      </c>
      <c r="D4002" s="14" t="n">
        <v>731.01</v>
      </c>
    </row>
    <row r="4003" customFormat="false" ht="15" hidden="false" customHeight="false" outlineLevel="0" collapsed="false">
      <c r="A4003" s="4" t="n">
        <v>40861</v>
      </c>
      <c r="B4003" s="0" t="s">
        <v>503</v>
      </c>
      <c r="C4003" s="0" t="s">
        <v>504</v>
      </c>
      <c r="D4003" s="14" t="n">
        <v>28.88</v>
      </c>
    </row>
    <row r="4004" customFormat="false" ht="15" hidden="false" customHeight="false" outlineLevel="0" collapsed="false">
      <c r="A4004" s="4" t="n">
        <v>40861</v>
      </c>
      <c r="B4004" s="0" t="s">
        <v>505</v>
      </c>
      <c r="C4004" s="0" t="s">
        <v>506</v>
      </c>
      <c r="D4004" s="14" t="n">
        <v>73.15</v>
      </c>
    </row>
    <row r="4005" customFormat="false" ht="15" hidden="false" customHeight="false" outlineLevel="0" collapsed="false">
      <c r="A4005" s="4" t="n">
        <v>40861</v>
      </c>
      <c r="B4005" s="0" t="s">
        <v>507</v>
      </c>
      <c r="C4005" s="0" t="s">
        <v>508</v>
      </c>
      <c r="D4005" s="14" t="n">
        <v>24.89</v>
      </c>
    </row>
    <row r="4006" customFormat="false" ht="15" hidden="false" customHeight="false" outlineLevel="0" collapsed="false">
      <c r="A4006" s="4" t="n">
        <v>40861</v>
      </c>
      <c r="B4006" s="0" t="s">
        <v>511</v>
      </c>
      <c r="C4006" s="0" t="s">
        <v>512</v>
      </c>
      <c r="D4006" s="14" t="n">
        <v>159.76</v>
      </c>
    </row>
    <row r="4007" customFormat="false" ht="15" hidden="false" customHeight="false" outlineLevel="0" collapsed="false">
      <c r="A4007" s="4" t="n">
        <v>40861</v>
      </c>
      <c r="B4007" s="0" t="s">
        <v>513</v>
      </c>
      <c r="C4007" s="0" t="s">
        <v>514</v>
      </c>
      <c r="D4007" s="14" t="n">
        <v>1254.08</v>
      </c>
    </row>
    <row r="4008" customFormat="false" ht="15" hidden="false" customHeight="false" outlineLevel="0" collapsed="false">
      <c r="A4008" s="4" t="n">
        <v>40861</v>
      </c>
      <c r="B4008" s="0" t="s">
        <v>515</v>
      </c>
      <c r="C4008" s="0" t="s">
        <v>516</v>
      </c>
      <c r="D4008" s="14" t="n">
        <v>337.14</v>
      </c>
    </row>
    <row r="4009" customFormat="false" ht="15" hidden="false" customHeight="false" outlineLevel="0" collapsed="false">
      <c r="A4009" s="4" t="n">
        <v>40861</v>
      </c>
      <c r="B4009" s="0" t="s">
        <v>517</v>
      </c>
      <c r="C4009" s="0" t="s">
        <v>518</v>
      </c>
      <c r="D4009" s="14" t="n">
        <v>182.15</v>
      </c>
    </row>
    <row r="4010" customFormat="false" ht="15" hidden="false" customHeight="false" outlineLevel="0" collapsed="false">
      <c r="A4010" s="4" t="n">
        <v>40861</v>
      </c>
      <c r="B4010" s="0" t="s">
        <v>519</v>
      </c>
      <c r="C4010" s="0" t="s">
        <v>520</v>
      </c>
      <c r="D4010" s="14" t="n">
        <v>363.78</v>
      </c>
    </row>
    <row r="4011" customFormat="false" ht="15" hidden="false" customHeight="false" outlineLevel="0" collapsed="false">
      <c r="A4011" s="4" t="n">
        <v>40861</v>
      </c>
      <c r="B4011" s="0" t="s">
        <v>521</v>
      </c>
      <c r="C4011" s="0" t="s">
        <v>522</v>
      </c>
      <c r="D4011" s="14" t="n">
        <v>682.84</v>
      </c>
    </row>
    <row r="4012" customFormat="false" ht="15" hidden="false" customHeight="false" outlineLevel="0" collapsed="false">
      <c r="A4012" s="4" t="n">
        <v>40861</v>
      </c>
      <c r="B4012" s="0" t="s">
        <v>523</v>
      </c>
      <c r="C4012" s="0" t="s">
        <v>524</v>
      </c>
      <c r="D4012" s="14" t="n">
        <v>393.39</v>
      </c>
    </row>
    <row r="4013" customFormat="false" ht="15" hidden="false" customHeight="false" outlineLevel="0" collapsed="false">
      <c r="A4013" s="4" t="n">
        <v>40861</v>
      </c>
      <c r="B4013" s="0" t="s">
        <v>525</v>
      </c>
      <c r="C4013" s="0" t="s">
        <v>526</v>
      </c>
      <c r="D4013" s="14" t="n">
        <v>10679.37</v>
      </c>
    </row>
    <row r="4014" customFormat="false" ht="15" hidden="false" customHeight="false" outlineLevel="0" collapsed="false">
      <c r="A4014" s="4" t="n">
        <v>40861</v>
      </c>
      <c r="B4014" s="0" t="s">
        <v>527</v>
      </c>
      <c r="C4014" s="0" t="s">
        <v>528</v>
      </c>
      <c r="D4014" s="14" t="n">
        <v>39.5</v>
      </c>
    </row>
    <row r="4015" customFormat="false" ht="15" hidden="false" customHeight="false" outlineLevel="0" collapsed="false">
      <c r="A4015" s="4" t="n">
        <v>40861</v>
      </c>
      <c r="B4015" s="0" t="s">
        <v>529</v>
      </c>
      <c r="C4015" s="0" t="s">
        <v>530</v>
      </c>
      <c r="D4015" s="14" t="n">
        <v>483.38</v>
      </c>
    </row>
    <row r="4016" customFormat="false" ht="15" hidden="false" customHeight="false" outlineLevel="0" collapsed="false">
      <c r="A4016" s="4" t="n">
        <v>40861</v>
      </c>
      <c r="B4016" s="0" t="s">
        <v>531</v>
      </c>
      <c r="C4016" s="0" t="s">
        <v>532</v>
      </c>
      <c r="D4016" s="14" t="n">
        <v>732.21</v>
      </c>
    </row>
    <row r="4017" customFormat="false" ht="15" hidden="false" customHeight="false" outlineLevel="0" collapsed="false">
      <c r="A4017" s="4" t="n">
        <v>40861</v>
      </c>
      <c r="B4017" s="0" t="s">
        <v>533</v>
      </c>
      <c r="C4017" s="0" t="s">
        <v>534</v>
      </c>
      <c r="D4017" s="14" t="n">
        <v>445.12</v>
      </c>
    </row>
    <row r="4018" customFormat="false" ht="15" hidden="false" customHeight="false" outlineLevel="0" collapsed="false">
      <c r="A4018" s="4" t="n">
        <v>40861</v>
      </c>
      <c r="B4018" s="0" t="s">
        <v>535</v>
      </c>
      <c r="C4018" s="0" t="s">
        <v>536</v>
      </c>
      <c r="D4018" s="14" t="n">
        <v>30.59</v>
      </c>
    </row>
    <row r="4019" customFormat="false" ht="15" hidden="false" customHeight="false" outlineLevel="0" collapsed="false">
      <c r="A4019" s="4" t="n">
        <v>40861</v>
      </c>
      <c r="B4019" s="0" t="s">
        <v>539</v>
      </c>
      <c r="C4019" s="0" t="s">
        <v>540</v>
      </c>
      <c r="D4019" s="14" t="n">
        <v>255.12</v>
      </c>
    </row>
    <row r="4020" customFormat="false" ht="15" hidden="false" customHeight="false" outlineLevel="0" collapsed="false">
      <c r="A4020" s="4" t="n">
        <v>40861</v>
      </c>
      <c r="B4020" s="0" t="s">
        <v>541</v>
      </c>
      <c r="C4020" s="0" t="s">
        <v>542</v>
      </c>
      <c r="D4020" s="14" t="n">
        <v>94.88</v>
      </c>
    </row>
    <row r="4021" customFormat="false" ht="15" hidden="false" customHeight="false" outlineLevel="0" collapsed="false">
      <c r="A4021" s="4" t="n">
        <v>40861</v>
      </c>
      <c r="B4021" s="0" t="s">
        <v>543</v>
      </c>
      <c r="C4021" s="0" t="s">
        <v>544</v>
      </c>
      <c r="D4021" s="14" t="n">
        <v>49.76</v>
      </c>
    </row>
    <row r="4022" customFormat="false" ht="15" hidden="false" customHeight="false" outlineLevel="0" collapsed="false">
      <c r="A4022" s="4" t="n">
        <v>40861</v>
      </c>
      <c r="B4022" s="0" t="s">
        <v>545</v>
      </c>
      <c r="C4022" s="0" t="s">
        <v>546</v>
      </c>
      <c r="D4022" s="14" t="n">
        <v>591.96</v>
      </c>
    </row>
    <row r="4023" customFormat="false" ht="15" hidden="false" customHeight="false" outlineLevel="0" collapsed="false">
      <c r="A4023" s="4" t="n">
        <v>40861</v>
      </c>
      <c r="B4023" s="0" t="s">
        <v>547</v>
      </c>
      <c r="C4023" s="0" t="s">
        <v>548</v>
      </c>
      <c r="D4023" s="14" t="n">
        <v>361.77</v>
      </c>
    </row>
    <row r="4024" customFormat="false" ht="15" hidden="false" customHeight="false" outlineLevel="0" collapsed="false">
      <c r="A4024" s="4" t="n">
        <v>40861</v>
      </c>
      <c r="B4024" s="0" t="s">
        <v>549</v>
      </c>
      <c r="C4024" s="0" t="s">
        <v>550</v>
      </c>
      <c r="D4024" s="14" t="n">
        <v>131.25</v>
      </c>
    </row>
    <row r="4025" customFormat="false" ht="15" hidden="false" customHeight="false" outlineLevel="0" collapsed="false">
      <c r="A4025" s="4" t="n">
        <v>40861</v>
      </c>
      <c r="B4025" s="0" t="s">
        <v>551</v>
      </c>
      <c r="C4025" s="0" t="s">
        <v>552</v>
      </c>
      <c r="D4025" s="14" t="n">
        <v>112.12</v>
      </c>
    </row>
    <row r="4026" customFormat="false" ht="15" hidden="false" customHeight="false" outlineLevel="0" collapsed="false">
      <c r="A4026" s="4" t="n">
        <v>40861</v>
      </c>
      <c r="B4026" s="0" t="s">
        <v>553</v>
      </c>
      <c r="C4026" s="0" t="s">
        <v>554</v>
      </c>
      <c r="D4026" s="14" t="n">
        <v>228.85</v>
      </c>
    </row>
    <row r="4027" customFormat="false" ht="15" hidden="false" customHeight="false" outlineLevel="0" collapsed="false">
      <c r="A4027" s="4" t="n">
        <v>40861</v>
      </c>
      <c r="B4027" s="0" t="s">
        <v>555</v>
      </c>
      <c r="C4027" s="0" t="s">
        <v>556</v>
      </c>
      <c r="D4027" s="14" t="n">
        <v>83.41</v>
      </c>
    </row>
    <row r="4028" customFormat="false" ht="15" hidden="false" customHeight="false" outlineLevel="0" collapsed="false">
      <c r="A4028" s="4" t="n">
        <v>40861</v>
      </c>
      <c r="B4028" s="0" t="s">
        <v>557</v>
      </c>
      <c r="C4028" s="0" t="s">
        <v>558</v>
      </c>
      <c r="D4028" s="14" t="n">
        <v>187.23</v>
      </c>
    </row>
    <row r="4029" customFormat="false" ht="15" hidden="false" customHeight="false" outlineLevel="0" collapsed="false">
      <c r="A4029" s="4" t="n">
        <v>40861</v>
      </c>
      <c r="B4029" s="0" t="s">
        <v>559</v>
      </c>
      <c r="C4029" s="0" t="s">
        <v>560</v>
      </c>
      <c r="D4029" s="14" t="n">
        <v>782.45</v>
      </c>
    </row>
    <row r="4030" customFormat="false" ht="15" hidden="false" customHeight="false" outlineLevel="0" collapsed="false">
      <c r="A4030" s="4" t="n">
        <v>40861</v>
      </c>
      <c r="B4030" s="0" t="s">
        <v>561</v>
      </c>
      <c r="C4030" s="0" t="s">
        <v>562</v>
      </c>
      <c r="D4030" s="14" t="n">
        <v>596.91</v>
      </c>
    </row>
    <row r="4031" customFormat="false" ht="15" hidden="false" customHeight="false" outlineLevel="0" collapsed="false">
      <c r="A4031" s="4" t="n">
        <v>40861</v>
      </c>
      <c r="B4031" s="0" t="s">
        <v>563</v>
      </c>
      <c r="C4031" s="0" t="s">
        <v>564</v>
      </c>
      <c r="D4031" s="14" t="n">
        <v>60.99</v>
      </c>
    </row>
    <row r="4032" customFormat="false" ht="15" hidden="false" customHeight="false" outlineLevel="0" collapsed="false">
      <c r="A4032" s="4" t="n">
        <v>40861</v>
      </c>
      <c r="B4032" s="0" t="s">
        <v>565</v>
      </c>
      <c r="C4032" s="0" t="s">
        <v>566</v>
      </c>
      <c r="D4032" s="14" t="n">
        <v>78.99</v>
      </c>
    </row>
    <row r="4033" customFormat="false" ht="15" hidden="false" customHeight="false" outlineLevel="0" collapsed="false">
      <c r="A4033" s="4" t="n">
        <v>40861</v>
      </c>
      <c r="B4033" s="0" t="s">
        <v>567</v>
      </c>
      <c r="C4033" s="0" t="s">
        <v>568</v>
      </c>
      <c r="D4033" s="14" t="n">
        <v>874.26</v>
      </c>
    </row>
    <row r="4034" customFormat="false" ht="15" hidden="false" customHeight="false" outlineLevel="0" collapsed="false">
      <c r="A4034" s="4" t="n">
        <v>40861</v>
      </c>
      <c r="B4034" s="0" t="s">
        <v>569</v>
      </c>
      <c r="C4034" s="0" t="s">
        <v>570</v>
      </c>
      <c r="D4034" s="14" t="n">
        <v>418.09</v>
      </c>
    </row>
    <row r="4035" customFormat="false" ht="15" hidden="false" customHeight="false" outlineLevel="0" collapsed="false">
      <c r="A4035" s="4" t="n">
        <v>40861</v>
      </c>
      <c r="B4035" s="0" t="s">
        <v>571</v>
      </c>
      <c r="C4035" s="0" t="s">
        <v>572</v>
      </c>
      <c r="D4035" s="14" t="n">
        <v>1462</v>
      </c>
    </row>
    <row r="4036" customFormat="false" ht="15" hidden="false" customHeight="false" outlineLevel="0" collapsed="false">
      <c r="A4036" s="4" t="n">
        <v>40861</v>
      </c>
      <c r="B4036" s="0" t="s">
        <v>573</v>
      </c>
      <c r="C4036" s="0" t="s">
        <v>574</v>
      </c>
      <c r="D4036" s="14" t="n">
        <v>861.44</v>
      </c>
    </row>
    <row r="4037" customFormat="false" ht="15" hidden="false" customHeight="false" outlineLevel="0" collapsed="false">
      <c r="A4037" s="4" t="n">
        <v>40861</v>
      </c>
      <c r="B4037" s="0" t="s">
        <v>575</v>
      </c>
      <c r="C4037" s="0" t="s">
        <v>576</v>
      </c>
      <c r="D4037" s="14" t="n">
        <v>2891.63</v>
      </c>
    </row>
    <row r="4038" customFormat="false" ht="15" hidden="false" customHeight="false" outlineLevel="0" collapsed="false">
      <c r="A4038" s="4" t="n">
        <v>40861</v>
      </c>
      <c r="B4038" s="0" t="s">
        <v>577</v>
      </c>
      <c r="C4038" s="0" t="s">
        <v>578</v>
      </c>
      <c r="D4038" s="14" t="n">
        <v>661.34</v>
      </c>
    </row>
    <row r="4039" customFormat="false" ht="15" hidden="false" customHeight="false" outlineLevel="0" collapsed="false">
      <c r="A4039" s="4" t="n">
        <v>40861</v>
      </c>
      <c r="B4039" s="0" t="s">
        <v>579</v>
      </c>
      <c r="C4039" s="0" t="s">
        <v>580</v>
      </c>
      <c r="D4039" s="14" t="n">
        <v>551.97</v>
      </c>
    </row>
    <row r="4040" customFormat="false" ht="15" hidden="false" customHeight="false" outlineLevel="0" collapsed="false">
      <c r="A4040" s="4" t="n">
        <v>40861</v>
      </c>
      <c r="B4040" s="0" t="s">
        <v>581</v>
      </c>
      <c r="C4040" s="0" t="s">
        <v>582</v>
      </c>
      <c r="D4040" s="14" t="n">
        <v>489.27</v>
      </c>
    </row>
    <row r="4041" customFormat="false" ht="15" hidden="false" customHeight="false" outlineLevel="0" collapsed="false">
      <c r="A4041" s="4" t="n">
        <v>40861</v>
      </c>
      <c r="B4041" s="0" t="s">
        <v>583</v>
      </c>
      <c r="C4041" s="0" t="s">
        <v>584</v>
      </c>
      <c r="D4041" s="14" t="n">
        <v>1317.74</v>
      </c>
    </row>
    <row r="4042" customFormat="false" ht="15" hidden="false" customHeight="false" outlineLevel="0" collapsed="false">
      <c r="A4042" s="4" t="n">
        <v>40861</v>
      </c>
      <c r="B4042" s="0" t="s">
        <v>585</v>
      </c>
      <c r="C4042" s="0" t="s">
        <v>586</v>
      </c>
      <c r="D4042" s="14" t="n">
        <v>164.68</v>
      </c>
    </row>
    <row r="4043" customFormat="false" ht="15" hidden="false" customHeight="false" outlineLevel="0" collapsed="false">
      <c r="A4043" s="4" t="n">
        <v>40861</v>
      </c>
      <c r="B4043" s="0" t="s">
        <v>587</v>
      </c>
      <c r="C4043" s="0" t="s">
        <v>588</v>
      </c>
      <c r="D4043" s="14" t="n">
        <v>434.57</v>
      </c>
    </row>
    <row r="4044" customFormat="false" ht="15" hidden="false" customHeight="false" outlineLevel="0" collapsed="false">
      <c r="A4044" s="4" t="n">
        <v>40861</v>
      </c>
      <c r="B4044" s="0" t="s">
        <v>589</v>
      </c>
      <c r="C4044" s="0" t="s">
        <v>590</v>
      </c>
      <c r="D4044" s="14" t="n">
        <v>470.46</v>
      </c>
    </row>
    <row r="4045" customFormat="false" ht="15" hidden="false" customHeight="false" outlineLevel="0" collapsed="false">
      <c r="A4045" s="4" t="n">
        <v>40861</v>
      </c>
      <c r="B4045" s="0" t="s">
        <v>591</v>
      </c>
      <c r="C4045" s="0" t="s">
        <v>592</v>
      </c>
      <c r="D4045" s="14" t="n">
        <v>707.02</v>
      </c>
    </row>
    <row r="4046" customFormat="false" ht="15" hidden="false" customHeight="false" outlineLevel="0" collapsed="false">
      <c r="A4046" s="4" t="n">
        <v>40861</v>
      </c>
      <c r="B4046" s="0" t="s">
        <v>593</v>
      </c>
      <c r="C4046" s="0" t="s">
        <v>594</v>
      </c>
      <c r="D4046" s="14" t="n">
        <v>526.58</v>
      </c>
    </row>
    <row r="4047" customFormat="false" ht="15" hidden="false" customHeight="false" outlineLevel="0" collapsed="false">
      <c r="A4047" s="4" t="n">
        <v>40861</v>
      </c>
      <c r="B4047" s="0" t="s">
        <v>595</v>
      </c>
      <c r="C4047" s="0" t="s">
        <v>596</v>
      </c>
      <c r="D4047" s="14" t="n">
        <v>1003.86</v>
      </c>
    </row>
    <row r="4048" customFormat="false" ht="15" hidden="false" customHeight="false" outlineLevel="0" collapsed="false">
      <c r="A4048" s="4" t="n">
        <v>40861</v>
      </c>
      <c r="B4048" s="0" t="s">
        <v>597</v>
      </c>
      <c r="C4048" s="0" t="s">
        <v>598</v>
      </c>
      <c r="D4048" s="14" t="n">
        <v>444.3</v>
      </c>
    </row>
    <row r="4049" customFormat="false" ht="15" hidden="false" customHeight="false" outlineLevel="0" collapsed="false">
      <c r="A4049" s="4" t="n">
        <v>40861</v>
      </c>
      <c r="B4049" s="0" t="s">
        <v>599</v>
      </c>
      <c r="C4049" s="0" t="s">
        <v>600</v>
      </c>
      <c r="D4049" s="14" t="n">
        <v>149.4</v>
      </c>
    </row>
    <row r="4050" customFormat="false" ht="15" hidden="false" customHeight="false" outlineLevel="0" collapsed="false">
      <c r="A4050" s="4" t="n">
        <v>40861</v>
      </c>
      <c r="B4050" s="0" t="s">
        <v>601</v>
      </c>
      <c r="C4050" s="0" t="s">
        <v>602</v>
      </c>
      <c r="D4050" s="14" t="n">
        <v>32.29</v>
      </c>
    </row>
    <row r="4051" customFormat="false" ht="15" hidden="false" customHeight="false" outlineLevel="0" collapsed="false">
      <c r="A4051" s="4" t="n">
        <v>40861</v>
      </c>
      <c r="B4051" s="0" t="s">
        <v>603</v>
      </c>
      <c r="C4051" s="0" t="s">
        <v>604</v>
      </c>
      <c r="D4051" s="14" t="n">
        <v>1321.45</v>
      </c>
    </row>
    <row r="4052" customFormat="false" ht="15" hidden="false" customHeight="false" outlineLevel="0" collapsed="false">
      <c r="A4052" s="4" t="n">
        <v>40861</v>
      </c>
      <c r="B4052" s="0" t="s">
        <v>605</v>
      </c>
      <c r="C4052" s="0" t="s">
        <v>606</v>
      </c>
      <c r="D4052" s="14" t="n">
        <v>28.27</v>
      </c>
    </row>
    <row r="4053" customFormat="false" ht="15" hidden="false" customHeight="false" outlineLevel="0" collapsed="false">
      <c r="A4053" s="4" t="n">
        <v>40861</v>
      </c>
      <c r="B4053" s="0" t="s">
        <v>607</v>
      </c>
      <c r="C4053" s="0" t="s">
        <v>608</v>
      </c>
      <c r="D4053" s="14" t="n">
        <v>27.7</v>
      </c>
    </row>
    <row r="4054" customFormat="false" ht="15" hidden="false" customHeight="false" outlineLevel="0" collapsed="false">
      <c r="A4054" s="4" t="n">
        <v>40861</v>
      </c>
      <c r="B4054" s="0" t="s">
        <v>609</v>
      </c>
      <c r="C4054" s="0" t="s">
        <v>610</v>
      </c>
      <c r="D4054" s="14" t="n">
        <v>16.58</v>
      </c>
    </row>
    <row r="4055" customFormat="false" ht="15" hidden="false" customHeight="false" outlineLevel="0" collapsed="false">
      <c r="A4055" s="4" t="n">
        <v>40861</v>
      </c>
      <c r="B4055" s="0" t="s">
        <v>611</v>
      </c>
      <c r="C4055" s="0" t="s">
        <v>612</v>
      </c>
      <c r="D4055" s="14" t="n">
        <v>552.09</v>
      </c>
    </row>
    <row r="4056" customFormat="false" ht="15" hidden="false" customHeight="false" outlineLevel="0" collapsed="false">
      <c r="A4056" s="4" t="n">
        <v>40861</v>
      </c>
      <c r="B4056" s="0" t="s">
        <v>615</v>
      </c>
      <c r="C4056" s="0" t="s">
        <v>616</v>
      </c>
      <c r="D4056" s="14" t="n">
        <v>722.58</v>
      </c>
    </row>
    <row r="4057" customFormat="false" ht="15" hidden="false" customHeight="false" outlineLevel="0" collapsed="false">
      <c r="A4057" s="4" t="n">
        <v>40861</v>
      </c>
      <c r="B4057" s="0" t="s">
        <v>617</v>
      </c>
      <c r="C4057" s="0" t="s">
        <v>618</v>
      </c>
      <c r="D4057" s="14" t="n">
        <v>1233.62</v>
      </c>
    </row>
    <row r="4058" customFormat="false" ht="15" hidden="false" customHeight="false" outlineLevel="0" collapsed="false">
      <c r="A4058" s="4" t="n">
        <v>40861</v>
      </c>
      <c r="B4058" s="0" t="s">
        <v>619</v>
      </c>
      <c r="C4058" s="0" t="s">
        <v>620</v>
      </c>
      <c r="D4058" s="14" t="n">
        <v>2023.94</v>
      </c>
    </row>
    <row r="4059" customFormat="false" ht="15" hidden="false" customHeight="false" outlineLevel="0" collapsed="false">
      <c r="A4059" s="4" t="n">
        <v>40861</v>
      </c>
      <c r="B4059" s="0" t="s">
        <v>621</v>
      </c>
      <c r="C4059" s="0" t="s">
        <v>622</v>
      </c>
      <c r="D4059" s="14" t="n">
        <v>97.5</v>
      </c>
    </row>
    <row r="4060" customFormat="false" ht="15" hidden="false" customHeight="false" outlineLevel="0" collapsed="false">
      <c r="A4060" s="4" t="n">
        <v>40861</v>
      </c>
      <c r="B4060" s="0" t="s">
        <v>623</v>
      </c>
      <c r="C4060" s="0" t="s">
        <v>624</v>
      </c>
      <c r="D4060" s="14" t="n">
        <v>205.28</v>
      </c>
    </row>
    <row r="4061" customFormat="false" ht="15" hidden="false" customHeight="false" outlineLevel="0" collapsed="false">
      <c r="A4061" s="4" t="n">
        <v>40861</v>
      </c>
      <c r="B4061" s="0" t="s">
        <v>625</v>
      </c>
      <c r="C4061" s="0" t="s">
        <v>626</v>
      </c>
      <c r="D4061" s="14" t="n">
        <v>683.29</v>
      </c>
    </row>
    <row r="4062" customFormat="false" ht="15" hidden="false" customHeight="false" outlineLevel="0" collapsed="false">
      <c r="A4062" s="4" t="n">
        <v>40861</v>
      </c>
      <c r="B4062" s="0" t="s">
        <v>627</v>
      </c>
      <c r="C4062" s="0" t="s">
        <v>628</v>
      </c>
      <c r="D4062" s="14" t="n">
        <v>611.52</v>
      </c>
    </row>
    <row r="4063" customFormat="false" ht="15" hidden="false" customHeight="false" outlineLevel="0" collapsed="false">
      <c r="A4063" s="4" t="n">
        <v>40861</v>
      </c>
      <c r="B4063" s="0" t="s">
        <v>629</v>
      </c>
      <c r="C4063" s="0" t="s">
        <v>630</v>
      </c>
      <c r="D4063" s="14" t="n">
        <v>2724.8</v>
      </c>
    </row>
    <row r="4064" customFormat="false" ht="15" hidden="false" customHeight="false" outlineLevel="0" collapsed="false">
      <c r="A4064" s="4" t="n">
        <v>40861</v>
      </c>
      <c r="B4064" s="0" t="s">
        <v>631</v>
      </c>
      <c r="C4064" s="0" t="s">
        <v>632</v>
      </c>
      <c r="D4064" s="14" t="n">
        <v>445.39</v>
      </c>
    </row>
    <row r="4065" customFormat="false" ht="15" hidden="false" customHeight="false" outlineLevel="0" collapsed="false">
      <c r="A4065" s="4" t="n">
        <v>40861</v>
      </c>
      <c r="B4065" s="0" t="s">
        <v>633</v>
      </c>
      <c r="C4065" s="0" t="s">
        <v>634</v>
      </c>
      <c r="D4065" s="14" t="n">
        <v>938.12</v>
      </c>
    </row>
    <row r="4066" customFormat="false" ht="15" hidden="false" customHeight="false" outlineLevel="0" collapsed="false">
      <c r="A4066" s="4" t="n">
        <v>40861</v>
      </c>
      <c r="B4066" s="0" t="s">
        <v>635</v>
      </c>
      <c r="C4066" s="0" t="s">
        <v>636</v>
      </c>
      <c r="D4066" s="14" t="n">
        <v>445.09</v>
      </c>
    </row>
    <row r="4067" customFormat="false" ht="15" hidden="false" customHeight="false" outlineLevel="0" collapsed="false">
      <c r="A4067" s="4" t="n">
        <v>40861</v>
      </c>
      <c r="B4067" s="0" t="s">
        <v>637</v>
      </c>
      <c r="C4067" s="0" t="s">
        <v>638</v>
      </c>
      <c r="D4067" s="14" t="n">
        <v>1096.39</v>
      </c>
    </row>
    <row r="4068" customFormat="false" ht="15" hidden="false" customHeight="false" outlineLevel="0" collapsed="false">
      <c r="A4068" s="4" t="n">
        <v>40861</v>
      </c>
      <c r="B4068" s="0" t="s">
        <v>639</v>
      </c>
      <c r="C4068" s="0" t="s">
        <v>640</v>
      </c>
      <c r="D4068" s="14" t="n">
        <v>297.51</v>
      </c>
    </row>
    <row r="4069" customFormat="false" ht="15" hidden="false" customHeight="false" outlineLevel="0" collapsed="false">
      <c r="A4069" s="4" t="n">
        <v>40861</v>
      </c>
      <c r="B4069" s="0" t="s">
        <v>641</v>
      </c>
      <c r="C4069" s="0" t="s">
        <v>642</v>
      </c>
      <c r="D4069" s="14" t="n">
        <v>1615.07</v>
      </c>
    </row>
    <row r="4070" customFormat="false" ht="15" hidden="false" customHeight="false" outlineLevel="0" collapsed="false">
      <c r="A4070" s="4" t="n">
        <v>40861</v>
      </c>
      <c r="B4070" s="0" t="s">
        <v>643</v>
      </c>
      <c r="C4070" s="0" t="s">
        <v>644</v>
      </c>
      <c r="D4070" s="14" t="n">
        <v>100.57</v>
      </c>
    </row>
    <row r="4071" customFormat="false" ht="15" hidden="false" customHeight="false" outlineLevel="0" collapsed="false">
      <c r="A4071" s="4" t="n">
        <v>40861</v>
      </c>
      <c r="B4071" s="0" t="s">
        <v>645</v>
      </c>
      <c r="C4071" s="0" t="s">
        <v>646</v>
      </c>
      <c r="D4071" s="14" t="n">
        <v>272</v>
      </c>
    </row>
    <row r="4072" customFormat="false" ht="15" hidden="false" customHeight="false" outlineLevel="0" collapsed="false">
      <c r="A4072" s="4" t="n">
        <v>40861</v>
      </c>
      <c r="B4072" s="0" t="s">
        <v>647</v>
      </c>
      <c r="C4072" s="0" t="s">
        <v>648</v>
      </c>
      <c r="D4072" s="14" t="n">
        <v>1749.04</v>
      </c>
    </row>
    <row r="4073" customFormat="false" ht="15" hidden="false" customHeight="false" outlineLevel="0" collapsed="false">
      <c r="A4073" s="4" t="n">
        <v>40861</v>
      </c>
      <c r="B4073" s="0" t="s">
        <v>649</v>
      </c>
      <c r="C4073" s="0" t="s">
        <v>650</v>
      </c>
      <c r="D4073" s="14" t="n">
        <v>3711.39</v>
      </c>
    </row>
    <row r="4074" customFormat="false" ht="15" hidden="false" customHeight="false" outlineLevel="0" collapsed="false">
      <c r="A4074" s="4" t="n">
        <v>40861</v>
      </c>
      <c r="B4074" s="0" t="s">
        <v>651</v>
      </c>
      <c r="C4074" s="0" t="s">
        <v>652</v>
      </c>
      <c r="D4074" s="14" t="n">
        <v>306.71</v>
      </c>
    </row>
    <row r="4075" customFormat="false" ht="15" hidden="false" customHeight="false" outlineLevel="0" collapsed="false">
      <c r="A4075" s="4" t="n">
        <v>40861</v>
      </c>
      <c r="B4075" s="0" t="s">
        <v>653</v>
      </c>
      <c r="C4075" s="0" t="s">
        <v>654</v>
      </c>
      <c r="D4075" s="14" t="n">
        <v>450.46</v>
      </c>
    </row>
    <row r="4076" customFormat="false" ht="15" hidden="false" customHeight="false" outlineLevel="0" collapsed="false">
      <c r="A4076" s="4" t="n">
        <v>40861</v>
      </c>
      <c r="B4076" s="0" t="s">
        <v>655</v>
      </c>
      <c r="C4076" s="0" t="s">
        <v>656</v>
      </c>
      <c r="D4076" s="14" t="n">
        <v>173.25</v>
      </c>
    </row>
    <row r="4077" customFormat="false" ht="15" hidden="false" customHeight="false" outlineLevel="0" collapsed="false">
      <c r="A4077" s="4" t="n">
        <v>40861</v>
      </c>
      <c r="B4077" s="0" t="s">
        <v>657</v>
      </c>
      <c r="C4077" s="0" t="s">
        <v>658</v>
      </c>
      <c r="D4077" s="14" t="n">
        <v>336.59</v>
      </c>
    </row>
    <row r="4078" customFormat="false" ht="15" hidden="false" customHeight="false" outlineLevel="0" collapsed="false">
      <c r="A4078" s="4" t="n">
        <v>40861</v>
      </c>
      <c r="B4078" s="0" t="s">
        <v>659</v>
      </c>
      <c r="C4078" s="0" t="s">
        <v>660</v>
      </c>
      <c r="D4078" s="14" t="n">
        <v>2435.79</v>
      </c>
    </row>
    <row r="4079" customFormat="false" ht="15" hidden="false" customHeight="false" outlineLevel="0" collapsed="false">
      <c r="A4079" s="4" t="n">
        <v>40861</v>
      </c>
      <c r="B4079" s="0" t="s">
        <v>661</v>
      </c>
      <c r="C4079" s="0" t="s">
        <v>662</v>
      </c>
      <c r="D4079" s="14" t="n">
        <v>1410.84</v>
      </c>
    </row>
    <row r="4080" customFormat="false" ht="15" hidden="false" customHeight="false" outlineLevel="0" collapsed="false">
      <c r="A4080" s="4" t="n">
        <v>40861</v>
      </c>
      <c r="B4080" s="0" t="s">
        <v>663</v>
      </c>
      <c r="C4080" s="0" t="s">
        <v>664</v>
      </c>
      <c r="D4080" s="14" t="n">
        <v>732.4</v>
      </c>
    </row>
    <row r="4081" customFormat="false" ht="15" hidden="false" customHeight="false" outlineLevel="0" collapsed="false">
      <c r="A4081" s="4" t="n">
        <v>40861</v>
      </c>
      <c r="B4081" s="0" t="s">
        <v>665</v>
      </c>
      <c r="C4081" s="0" t="s">
        <v>666</v>
      </c>
      <c r="D4081" s="14" t="n">
        <v>195</v>
      </c>
    </row>
    <row r="4082" customFormat="false" ht="15" hidden="false" customHeight="false" outlineLevel="0" collapsed="false">
      <c r="A4082" s="4" t="n">
        <v>40861</v>
      </c>
      <c r="B4082" s="0" t="s">
        <v>667</v>
      </c>
      <c r="C4082" s="0" t="s">
        <v>668</v>
      </c>
      <c r="D4082" s="14" t="n">
        <v>244.83</v>
      </c>
    </row>
    <row r="4083" customFormat="false" ht="15" hidden="false" customHeight="false" outlineLevel="0" collapsed="false">
      <c r="A4083" s="4" t="n">
        <v>40861</v>
      </c>
      <c r="B4083" s="0" t="s">
        <v>669</v>
      </c>
      <c r="C4083" s="0" t="s">
        <v>670</v>
      </c>
      <c r="D4083" s="14" t="n">
        <v>99.57</v>
      </c>
    </row>
    <row r="4084" customFormat="false" ht="15" hidden="false" customHeight="false" outlineLevel="0" collapsed="false">
      <c r="A4084" s="4" t="n">
        <v>40861</v>
      </c>
      <c r="B4084" s="0" t="s">
        <v>671</v>
      </c>
      <c r="C4084" s="0" t="s">
        <v>672</v>
      </c>
      <c r="D4084" s="14" t="n">
        <v>631.07</v>
      </c>
    </row>
    <row r="4085" customFormat="false" ht="15" hidden="false" customHeight="false" outlineLevel="0" collapsed="false">
      <c r="A4085" s="4" t="n">
        <v>40861</v>
      </c>
      <c r="B4085" s="0" t="s">
        <v>673</v>
      </c>
      <c r="C4085" s="0" t="s">
        <v>674</v>
      </c>
      <c r="D4085" s="14" t="n">
        <v>74.92</v>
      </c>
    </row>
    <row r="4086" customFormat="false" ht="15" hidden="false" customHeight="false" outlineLevel="0" collapsed="false">
      <c r="A4086" s="4" t="n">
        <v>40861</v>
      </c>
      <c r="B4086" s="0" t="s">
        <v>675</v>
      </c>
      <c r="C4086" s="0" t="s">
        <v>676</v>
      </c>
      <c r="D4086" s="14" t="n">
        <v>31.25</v>
      </c>
    </row>
    <row r="4087" customFormat="false" ht="15" hidden="false" customHeight="false" outlineLevel="0" collapsed="false">
      <c r="A4087" s="4" t="n">
        <v>40861</v>
      </c>
      <c r="B4087" s="0" t="s">
        <v>677</v>
      </c>
      <c r="C4087" s="0" t="s">
        <v>678</v>
      </c>
      <c r="D4087" s="14" t="n">
        <v>190.77</v>
      </c>
    </row>
    <row r="4088" customFormat="false" ht="15" hidden="false" customHeight="false" outlineLevel="0" collapsed="false">
      <c r="A4088" s="4" t="n">
        <v>40861</v>
      </c>
      <c r="B4088" s="0" t="s">
        <v>679</v>
      </c>
      <c r="C4088" s="0" t="s">
        <v>680</v>
      </c>
      <c r="D4088" s="14" t="n">
        <v>43.75</v>
      </c>
    </row>
    <row r="4089" customFormat="false" ht="15" hidden="false" customHeight="false" outlineLevel="0" collapsed="false">
      <c r="A4089" s="4" t="n">
        <v>40861</v>
      </c>
      <c r="B4089" s="0" t="s">
        <v>685</v>
      </c>
      <c r="C4089" s="0" t="s">
        <v>686</v>
      </c>
      <c r="D4089" s="14" t="n">
        <v>122.34</v>
      </c>
    </row>
    <row r="4090" customFormat="false" ht="15" hidden="false" customHeight="false" outlineLevel="0" collapsed="false">
      <c r="A4090" s="4" t="n">
        <v>40861</v>
      </c>
      <c r="B4090" s="0" t="s">
        <v>687</v>
      </c>
      <c r="C4090" s="0" t="s">
        <v>688</v>
      </c>
      <c r="D4090" s="14" t="n">
        <v>109.84</v>
      </c>
    </row>
    <row r="4091" customFormat="false" ht="15" hidden="false" customHeight="false" outlineLevel="0" collapsed="false">
      <c r="A4091" s="4" t="n">
        <v>40861</v>
      </c>
      <c r="B4091" s="0" t="s">
        <v>689</v>
      </c>
      <c r="C4091" s="0" t="s">
        <v>690</v>
      </c>
      <c r="D4091" s="14" t="n">
        <v>123.63</v>
      </c>
    </row>
    <row r="4092" customFormat="false" ht="15" hidden="false" customHeight="false" outlineLevel="0" collapsed="false">
      <c r="A4092" s="4" t="n">
        <v>40861</v>
      </c>
      <c r="B4092" s="0" t="s">
        <v>691</v>
      </c>
      <c r="C4092" s="0" t="s">
        <v>692</v>
      </c>
      <c r="D4092" s="14" t="n">
        <v>1034.87</v>
      </c>
    </row>
    <row r="4093" customFormat="false" ht="15" hidden="false" customHeight="false" outlineLevel="0" collapsed="false">
      <c r="A4093" s="4" t="n">
        <v>40861</v>
      </c>
      <c r="B4093" s="0" t="s">
        <v>693</v>
      </c>
      <c r="C4093" s="0" t="s">
        <v>694</v>
      </c>
      <c r="D4093" s="14" t="n">
        <v>99.75</v>
      </c>
    </row>
    <row r="4094" customFormat="false" ht="15" hidden="false" customHeight="false" outlineLevel="0" collapsed="false">
      <c r="A4094" s="4" t="n">
        <v>40861</v>
      </c>
      <c r="B4094" s="0" t="s">
        <v>695</v>
      </c>
      <c r="C4094" s="0" t="s">
        <v>696</v>
      </c>
      <c r="D4094" s="14" t="n">
        <v>1652</v>
      </c>
    </row>
    <row r="4095" customFormat="false" ht="15" hidden="false" customHeight="false" outlineLevel="0" collapsed="false">
      <c r="A4095" s="4" t="n">
        <v>40861</v>
      </c>
      <c r="B4095" s="0" t="s">
        <v>697</v>
      </c>
      <c r="C4095" s="0" t="s">
        <v>698</v>
      </c>
      <c r="D4095" s="14" t="n">
        <v>549.6</v>
      </c>
    </row>
    <row r="4096" customFormat="false" ht="15" hidden="false" customHeight="false" outlineLevel="0" collapsed="false">
      <c r="A4096" s="4" t="n">
        <v>40861</v>
      </c>
      <c r="B4096" s="0" t="s">
        <v>699</v>
      </c>
      <c r="C4096" s="0" t="s">
        <v>700</v>
      </c>
      <c r="D4096" s="14" t="n">
        <v>511.57</v>
      </c>
    </row>
    <row r="4097" customFormat="false" ht="15" hidden="false" customHeight="false" outlineLevel="0" collapsed="false">
      <c r="A4097" s="4" t="n">
        <v>40861</v>
      </c>
      <c r="B4097" s="0" t="s">
        <v>701</v>
      </c>
      <c r="C4097" s="0" t="s">
        <v>702</v>
      </c>
      <c r="D4097" s="14" t="n">
        <v>528</v>
      </c>
    </row>
    <row r="4098" customFormat="false" ht="15" hidden="false" customHeight="false" outlineLevel="0" collapsed="false">
      <c r="A4098" s="4" t="n">
        <v>40861</v>
      </c>
      <c r="B4098" s="0" t="s">
        <v>703</v>
      </c>
      <c r="C4098" s="0" t="s">
        <v>704</v>
      </c>
      <c r="D4098" s="14" t="n">
        <v>1366.93</v>
      </c>
    </row>
    <row r="4099" customFormat="false" ht="15" hidden="false" customHeight="false" outlineLevel="0" collapsed="false">
      <c r="A4099" s="4" t="n">
        <v>40861</v>
      </c>
      <c r="B4099" s="0" t="s">
        <v>705</v>
      </c>
      <c r="C4099" s="0" t="s">
        <v>706</v>
      </c>
      <c r="D4099" s="14" t="n">
        <v>913.91</v>
      </c>
    </row>
    <row r="4100" customFormat="false" ht="15" hidden="false" customHeight="false" outlineLevel="0" collapsed="false">
      <c r="A4100" s="4" t="n">
        <v>40861</v>
      </c>
      <c r="B4100" s="0" t="s">
        <v>707</v>
      </c>
      <c r="C4100" s="0" t="s">
        <v>708</v>
      </c>
      <c r="D4100" s="14" t="n">
        <v>489.42</v>
      </c>
    </row>
    <row r="4101" customFormat="false" ht="15" hidden="false" customHeight="false" outlineLevel="0" collapsed="false">
      <c r="A4101" s="4" t="n">
        <v>40861</v>
      </c>
      <c r="B4101" s="0" t="s">
        <v>711</v>
      </c>
      <c r="C4101" s="0" t="s">
        <v>712</v>
      </c>
      <c r="D4101" s="14" t="n">
        <v>537.57</v>
      </c>
    </row>
    <row r="4102" customFormat="false" ht="15" hidden="false" customHeight="false" outlineLevel="0" collapsed="false">
      <c r="A4102" s="4" t="n">
        <v>40861</v>
      </c>
      <c r="B4102" s="0" t="s">
        <v>713</v>
      </c>
      <c r="C4102" s="0" t="s">
        <v>714</v>
      </c>
      <c r="D4102" s="14" t="n">
        <v>470.56</v>
      </c>
    </row>
    <row r="4103" customFormat="false" ht="15" hidden="false" customHeight="false" outlineLevel="0" collapsed="false">
      <c r="A4103" s="4" t="n">
        <v>40861</v>
      </c>
      <c r="B4103" s="0" t="s">
        <v>715</v>
      </c>
      <c r="C4103" s="0" t="s">
        <v>716</v>
      </c>
      <c r="D4103" s="14" t="n">
        <v>45.67</v>
      </c>
    </row>
    <row r="4104" customFormat="false" ht="15" hidden="false" customHeight="false" outlineLevel="0" collapsed="false">
      <c r="A4104" s="4" t="n">
        <v>40861</v>
      </c>
      <c r="B4104" s="0" t="s">
        <v>717</v>
      </c>
      <c r="C4104" s="0" t="s">
        <v>718</v>
      </c>
      <c r="D4104" s="14" t="n">
        <v>67.5</v>
      </c>
    </row>
    <row r="4105" customFormat="false" ht="15" hidden="false" customHeight="false" outlineLevel="0" collapsed="false">
      <c r="A4105" s="4" t="n">
        <v>40861</v>
      </c>
      <c r="B4105" s="0" t="s">
        <v>719</v>
      </c>
      <c r="C4105" s="0" t="s">
        <v>720</v>
      </c>
      <c r="D4105" s="14" t="n">
        <v>52.38</v>
      </c>
    </row>
    <row r="4106" customFormat="false" ht="15" hidden="false" customHeight="false" outlineLevel="0" collapsed="false">
      <c r="A4106" s="4" t="n">
        <v>40861</v>
      </c>
      <c r="B4106" s="0" t="s">
        <v>721</v>
      </c>
      <c r="C4106" s="0" t="s">
        <v>722</v>
      </c>
      <c r="D4106" s="14" t="n">
        <v>37.5</v>
      </c>
    </row>
    <row r="4107" customFormat="false" ht="15" hidden="false" customHeight="false" outlineLevel="0" collapsed="false">
      <c r="A4107" s="4" t="n">
        <v>40861</v>
      </c>
      <c r="B4107" s="0" t="s">
        <v>723</v>
      </c>
      <c r="C4107" s="0" t="s">
        <v>724</v>
      </c>
      <c r="D4107" s="14" t="n">
        <v>606.69</v>
      </c>
    </row>
    <row r="4108" customFormat="false" ht="15" hidden="false" customHeight="false" outlineLevel="0" collapsed="false">
      <c r="A4108" s="4" t="n">
        <v>40861</v>
      </c>
      <c r="B4108" s="0" t="s">
        <v>725</v>
      </c>
      <c r="C4108" s="0" t="s">
        <v>726</v>
      </c>
      <c r="D4108" s="14" t="n">
        <v>48.75</v>
      </c>
    </row>
    <row r="4109" customFormat="false" ht="15" hidden="false" customHeight="false" outlineLevel="0" collapsed="false">
      <c r="A4109" s="4" t="n">
        <v>40861</v>
      </c>
      <c r="B4109" s="0" t="s">
        <v>727</v>
      </c>
      <c r="C4109" s="0" t="s">
        <v>728</v>
      </c>
      <c r="D4109" s="14" t="n">
        <v>48.75</v>
      </c>
    </row>
    <row r="4110" customFormat="false" ht="15" hidden="false" customHeight="false" outlineLevel="0" collapsed="false">
      <c r="A4110" s="4" t="n">
        <v>40861</v>
      </c>
      <c r="B4110" s="0" t="s">
        <v>729</v>
      </c>
      <c r="C4110" s="0" t="s">
        <v>730</v>
      </c>
      <c r="D4110" s="14" t="n">
        <v>37.42</v>
      </c>
    </row>
    <row r="4111" customFormat="false" ht="15" hidden="false" customHeight="false" outlineLevel="0" collapsed="false">
      <c r="A4111" s="4" t="n">
        <v>40861</v>
      </c>
      <c r="B4111" s="0" t="s">
        <v>731</v>
      </c>
      <c r="C4111" s="0" t="s">
        <v>732</v>
      </c>
      <c r="D4111" s="14" t="n">
        <v>135.5</v>
      </c>
    </row>
    <row r="4112" customFormat="false" ht="15" hidden="false" customHeight="false" outlineLevel="0" collapsed="false">
      <c r="A4112" s="4" t="n">
        <v>40861</v>
      </c>
      <c r="B4112" s="0" t="s">
        <v>733</v>
      </c>
      <c r="C4112" s="0" t="s">
        <v>734</v>
      </c>
      <c r="D4112" s="14" t="n">
        <v>104.48</v>
      </c>
    </row>
    <row r="4113" customFormat="false" ht="15" hidden="false" customHeight="false" outlineLevel="0" collapsed="false">
      <c r="A4113" s="4" t="n">
        <v>40861</v>
      </c>
      <c r="B4113" s="0" t="s">
        <v>737</v>
      </c>
      <c r="C4113" s="0" t="s">
        <v>738</v>
      </c>
      <c r="D4113" s="14" t="n">
        <v>30.31</v>
      </c>
    </row>
    <row r="4114" customFormat="false" ht="15" hidden="false" customHeight="false" outlineLevel="0" collapsed="false">
      <c r="A4114" s="4" t="n">
        <v>40861</v>
      </c>
      <c r="B4114" s="0" t="s">
        <v>739</v>
      </c>
      <c r="C4114" s="0" t="s">
        <v>740</v>
      </c>
      <c r="D4114" s="14" t="n">
        <v>814.5</v>
      </c>
    </row>
    <row r="4115" customFormat="false" ht="15" hidden="false" customHeight="false" outlineLevel="0" collapsed="false">
      <c r="A4115" s="4" t="n">
        <v>40861</v>
      </c>
      <c r="B4115" s="0" t="s">
        <v>741</v>
      </c>
      <c r="C4115" s="0" t="s">
        <v>742</v>
      </c>
      <c r="D4115" s="14" t="n">
        <v>880.98</v>
      </c>
    </row>
    <row r="4116" customFormat="false" ht="15" hidden="false" customHeight="false" outlineLevel="0" collapsed="false">
      <c r="A4116" s="4" t="n">
        <v>40861</v>
      </c>
      <c r="B4116" s="0" t="s">
        <v>743</v>
      </c>
      <c r="C4116" s="0" t="s">
        <v>744</v>
      </c>
      <c r="D4116" s="14" t="n">
        <v>104.2</v>
      </c>
    </row>
    <row r="4117" customFormat="false" ht="15" hidden="false" customHeight="false" outlineLevel="0" collapsed="false">
      <c r="A4117" s="4" t="n">
        <v>40861</v>
      </c>
      <c r="B4117" s="0" t="s">
        <v>745</v>
      </c>
      <c r="C4117" s="0" t="s">
        <v>746</v>
      </c>
      <c r="D4117" s="14" t="n">
        <v>4.95</v>
      </c>
    </row>
    <row r="4118" customFormat="false" ht="15" hidden="false" customHeight="false" outlineLevel="0" collapsed="false">
      <c r="A4118" s="4" t="n">
        <v>40861</v>
      </c>
      <c r="B4118" s="0" t="s">
        <v>747</v>
      </c>
      <c r="C4118" s="0" t="s">
        <v>748</v>
      </c>
      <c r="D4118" s="14" t="n">
        <v>66.01</v>
      </c>
    </row>
    <row r="4119" customFormat="false" ht="15" hidden="false" customHeight="false" outlineLevel="0" collapsed="false">
      <c r="A4119" s="4" t="n">
        <v>40861</v>
      </c>
      <c r="B4119" s="0" t="s">
        <v>749</v>
      </c>
      <c r="C4119" s="0" t="s">
        <v>750</v>
      </c>
      <c r="D4119" s="14" t="n">
        <v>42.16</v>
      </c>
    </row>
    <row r="4120" customFormat="false" ht="15" hidden="false" customHeight="false" outlineLevel="0" collapsed="false">
      <c r="A4120" s="4" t="n">
        <v>40861</v>
      </c>
      <c r="B4120" s="0" t="s">
        <v>751</v>
      </c>
      <c r="C4120" s="0" t="s">
        <v>752</v>
      </c>
      <c r="D4120" s="14" t="n">
        <v>292.13</v>
      </c>
    </row>
    <row r="4121" customFormat="false" ht="15" hidden="false" customHeight="false" outlineLevel="0" collapsed="false">
      <c r="A4121" s="4" t="n">
        <v>40861</v>
      </c>
      <c r="B4121" s="0" t="s">
        <v>753</v>
      </c>
      <c r="C4121" s="0" t="s">
        <v>754</v>
      </c>
      <c r="D4121" s="14" t="n">
        <v>227</v>
      </c>
    </row>
    <row r="4122" customFormat="false" ht="15" hidden="false" customHeight="false" outlineLevel="0" collapsed="false">
      <c r="A4122" s="4" t="n">
        <v>40861</v>
      </c>
      <c r="B4122" s="0" t="s">
        <v>755</v>
      </c>
      <c r="C4122" s="0" t="s">
        <v>756</v>
      </c>
      <c r="D4122" s="14" t="n">
        <v>74.25</v>
      </c>
    </row>
    <row r="4123" customFormat="false" ht="15" hidden="false" customHeight="false" outlineLevel="0" collapsed="false">
      <c r="A4123" s="4" t="n">
        <v>40861</v>
      </c>
      <c r="B4123" s="0" t="s">
        <v>757</v>
      </c>
      <c r="C4123" s="0" t="s">
        <v>758</v>
      </c>
      <c r="D4123" s="14" t="n">
        <v>49.5</v>
      </c>
    </row>
    <row r="4124" customFormat="false" ht="15" hidden="false" customHeight="false" outlineLevel="0" collapsed="false">
      <c r="A4124" s="4" t="n">
        <v>40861</v>
      </c>
      <c r="B4124" s="0" t="s">
        <v>761</v>
      </c>
      <c r="C4124" s="0" t="s">
        <v>762</v>
      </c>
      <c r="D4124" s="14" t="n">
        <v>274.92</v>
      </c>
    </row>
    <row r="4125" customFormat="false" ht="15" hidden="false" customHeight="false" outlineLevel="0" collapsed="false">
      <c r="A4125" s="4" t="n">
        <v>40861</v>
      </c>
      <c r="B4125" s="0" t="s">
        <v>763</v>
      </c>
      <c r="C4125" s="0" t="s">
        <v>764</v>
      </c>
      <c r="D4125" s="14" t="n">
        <v>112.46</v>
      </c>
    </row>
    <row r="4126" customFormat="false" ht="15" hidden="false" customHeight="false" outlineLevel="0" collapsed="false">
      <c r="A4126" s="4" t="n">
        <v>40861</v>
      </c>
      <c r="B4126" s="0" t="s">
        <v>765</v>
      </c>
      <c r="C4126" s="0" t="s">
        <v>766</v>
      </c>
      <c r="D4126" s="14" t="n">
        <v>112.5</v>
      </c>
    </row>
    <row r="4127" customFormat="false" ht="15" hidden="false" customHeight="false" outlineLevel="0" collapsed="false">
      <c r="A4127" s="4" t="n">
        <v>40861</v>
      </c>
      <c r="B4127" s="0" t="s">
        <v>767</v>
      </c>
      <c r="C4127" s="0" t="s">
        <v>768</v>
      </c>
      <c r="D4127" s="14" t="n">
        <v>137.5</v>
      </c>
    </row>
    <row r="4128" customFormat="false" ht="15" hidden="false" customHeight="false" outlineLevel="0" collapsed="false">
      <c r="A4128" s="4" t="n">
        <v>40861</v>
      </c>
      <c r="B4128" s="0" t="s">
        <v>769</v>
      </c>
      <c r="C4128" s="0" t="s">
        <v>770</v>
      </c>
      <c r="D4128" s="14" t="n">
        <v>37.5</v>
      </c>
    </row>
    <row r="4129" customFormat="false" ht="15" hidden="false" customHeight="false" outlineLevel="0" collapsed="false">
      <c r="A4129" s="4" t="n">
        <v>40861</v>
      </c>
      <c r="B4129" s="0" t="s">
        <v>771</v>
      </c>
      <c r="C4129" s="0" t="s">
        <v>772</v>
      </c>
      <c r="D4129" s="14" t="n">
        <v>212.46</v>
      </c>
    </row>
    <row r="4130" customFormat="false" ht="15" hidden="false" customHeight="false" outlineLevel="0" collapsed="false">
      <c r="A4130" s="4" t="n">
        <v>40861</v>
      </c>
      <c r="B4130" s="0" t="s">
        <v>773</v>
      </c>
      <c r="C4130" s="0" t="s">
        <v>774</v>
      </c>
      <c r="D4130" s="14" t="n">
        <v>597.56</v>
      </c>
    </row>
    <row r="4131" customFormat="false" ht="15" hidden="false" customHeight="false" outlineLevel="0" collapsed="false">
      <c r="A4131" s="4" t="n">
        <v>40861</v>
      </c>
      <c r="B4131" s="0" t="s">
        <v>775</v>
      </c>
      <c r="C4131" s="0" t="s">
        <v>776</v>
      </c>
      <c r="D4131" s="14" t="n">
        <v>1544.07</v>
      </c>
    </row>
    <row r="4132" customFormat="false" ht="15" hidden="false" customHeight="false" outlineLevel="0" collapsed="false">
      <c r="A4132" s="4" t="n">
        <v>40861</v>
      </c>
      <c r="B4132" s="0" t="s">
        <v>777</v>
      </c>
      <c r="C4132" s="0" t="s">
        <v>778</v>
      </c>
      <c r="D4132" s="14" t="n">
        <v>2188.89</v>
      </c>
    </row>
    <row r="4133" customFormat="false" ht="15" hidden="false" customHeight="false" outlineLevel="0" collapsed="false">
      <c r="A4133" s="4" t="n">
        <v>40861</v>
      </c>
      <c r="B4133" s="0" t="s">
        <v>779</v>
      </c>
      <c r="C4133" s="0" t="s">
        <v>780</v>
      </c>
      <c r="D4133" s="14" t="n">
        <v>2594.87</v>
      </c>
    </row>
    <row r="4134" customFormat="false" ht="15" hidden="false" customHeight="false" outlineLevel="0" collapsed="false">
      <c r="A4134" s="4" t="n">
        <v>40861</v>
      </c>
      <c r="B4134" s="0" t="s">
        <v>781</v>
      </c>
      <c r="C4134" s="0" t="s">
        <v>782</v>
      </c>
      <c r="D4134" s="14" t="n">
        <v>1445.56</v>
      </c>
    </row>
    <row r="4135" customFormat="false" ht="15" hidden="false" customHeight="false" outlineLevel="0" collapsed="false">
      <c r="A4135" s="4" t="n">
        <v>40861</v>
      </c>
      <c r="B4135" s="0" t="s">
        <v>783</v>
      </c>
      <c r="C4135" s="0" t="s">
        <v>784</v>
      </c>
      <c r="D4135" s="14" t="n">
        <v>627.05</v>
      </c>
    </row>
    <row r="4136" customFormat="false" ht="15" hidden="false" customHeight="false" outlineLevel="0" collapsed="false">
      <c r="A4136" s="4" t="n">
        <v>40861</v>
      </c>
      <c r="B4136" s="0" t="s">
        <v>785</v>
      </c>
      <c r="C4136" s="0" t="s">
        <v>786</v>
      </c>
      <c r="D4136" s="14" t="n">
        <v>483.26</v>
      </c>
    </row>
    <row r="4137" customFormat="false" ht="15" hidden="false" customHeight="false" outlineLevel="0" collapsed="false">
      <c r="A4137" s="4" t="n">
        <v>40861</v>
      </c>
      <c r="B4137" s="0" t="s">
        <v>787</v>
      </c>
      <c r="C4137" s="0" t="s">
        <v>788</v>
      </c>
      <c r="D4137" s="14" t="n">
        <v>759.48</v>
      </c>
    </row>
    <row r="4138" customFormat="false" ht="15" hidden="false" customHeight="false" outlineLevel="0" collapsed="false">
      <c r="A4138" s="4" t="n">
        <v>40861</v>
      </c>
      <c r="B4138" s="0" t="s">
        <v>789</v>
      </c>
      <c r="C4138" s="0" t="s">
        <v>790</v>
      </c>
      <c r="D4138" s="14" t="n">
        <v>1055.74</v>
      </c>
    </row>
    <row r="4139" customFormat="false" ht="15" hidden="false" customHeight="false" outlineLevel="0" collapsed="false">
      <c r="A4139" s="4" t="n">
        <v>40861</v>
      </c>
      <c r="B4139" s="0" t="s">
        <v>791</v>
      </c>
      <c r="C4139" s="0" t="s">
        <v>792</v>
      </c>
      <c r="D4139" s="14" t="n">
        <v>86.59</v>
      </c>
    </row>
    <row r="4140" customFormat="false" ht="15" hidden="false" customHeight="false" outlineLevel="0" collapsed="false">
      <c r="A4140" s="4" t="n">
        <v>40861</v>
      </c>
      <c r="B4140" s="0" t="s">
        <v>793</v>
      </c>
      <c r="C4140" s="0" t="s">
        <v>794</v>
      </c>
      <c r="D4140" s="14" t="n">
        <v>24.04</v>
      </c>
    </row>
    <row r="4141" customFormat="false" ht="15" hidden="false" customHeight="false" outlineLevel="0" collapsed="false">
      <c r="A4141" s="4" t="n">
        <v>40861</v>
      </c>
      <c r="B4141" s="0" t="s">
        <v>795</v>
      </c>
      <c r="C4141" s="0" t="s">
        <v>796</v>
      </c>
      <c r="D4141" s="14" t="n">
        <v>57.75</v>
      </c>
    </row>
    <row r="4142" customFormat="false" ht="15" hidden="false" customHeight="false" outlineLevel="0" collapsed="false">
      <c r="A4142" s="4" t="n">
        <v>40861</v>
      </c>
      <c r="B4142" s="0" t="s">
        <v>797</v>
      </c>
      <c r="C4142" s="0" t="s">
        <v>798</v>
      </c>
      <c r="D4142" s="14" t="n">
        <v>343.69</v>
      </c>
    </row>
    <row r="4143" customFormat="false" ht="15" hidden="false" customHeight="false" outlineLevel="0" collapsed="false">
      <c r="A4143" s="4" t="n">
        <v>40861</v>
      </c>
      <c r="B4143" s="0" t="s">
        <v>799</v>
      </c>
      <c r="C4143" s="0" t="s">
        <v>800</v>
      </c>
      <c r="D4143" s="14" t="n">
        <v>8.25</v>
      </c>
    </row>
    <row r="4144" customFormat="false" ht="15" hidden="false" customHeight="false" outlineLevel="0" collapsed="false">
      <c r="A4144" s="4" t="n">
        <v>40861</v>
      </c>
      <c r="B4144" s="0" t="s">
        <v>801</v>
      </c>
      <c r="C4144" s="0" t="s">
        <v>802</v>
      </c>
      <c r="D4144" s="14" t="n">
        <v>103.09</v>
      </c>
    </row>
    <row r="4145" customFormat="false" ht="15" hidden="false" customHeight="false" outlineLevel="0" collapsed="false">
      <c r="A4145" s="4" t="n">
        <v>40861</v>
      </c>
      <c r="B4145" s="0" t="s">
        <v>803</v>
      </c>
      <c r="C4145" s="0" t="s">
        <v>804</v>
      </c>
      <c r="D4145" s="14" t="n">
        <v>193.32</v>
      </c>
    </row>
    <row r="4146" customFormat="false" ht="15" hidden="false" customHeight="false" outlineLevel="0" collapsed="false">
      <c r="A4146" s="4" t="n">
        <v>40861</v>
      </c>
      <c r="B4146" s="0" t="s">
        <v>805</v>
      </c>
      <c r="C4146" s="0" t="s">
        <v>806</v>
      </c>
      <c r="D4146" s="14" t="n">
        <v>177.46</v>
      </c>
    </row>
    <row r="4147" customFormat="false" ht="15" hidden="false" customHeight="false" outlineLevel="0" collapsed="false">
      <c r="A4147" s="4" t="n">
        <v>40861</v>
      </c>
      <c r="B4147" s="0" t="s">
        <v>807</v>
      </c>
      <c r="C4147" s="0" t="s">
        <v>808</v>
      </c>
      <c r="D4147" s="14" t="n">
        <v>97.58</v>
      </c>
    </row>
    <row r="4148" customFormat="false" ht="15" hidden="false" customHeight="false" outlineLevel="0" collapsed="false">
      <c r="A4148" s="4" t="n">
        <v>40861</v>
      </c>
      <c r="B4148" s="0" t="s">
        <v>809</v>
      </c>
      <c r="C4148" s="0" t="s">
        <v>810</v>
      </c>
      <c r="D4148" s="14" t="n">
        <v>254.73</v>
      </c>
    </row>
    <row r="4149" customFormat="false" ht="15" hidden="false" customHeight="false" outlineLevel="0" collapsed="false">
      <c r="A4149" s="4" t="n">
        <v>40861</v>
      </c>
      <c r="B4149" s="0" t="s">
        <v>811</v>
      </c>
      <c r="C4149" s="0" t="s">
        <v>812</v>
      </c>
      <c r="D4149" s="14" t="n">
        <v>11.7</v>
      </c>
    </row>
    <row r="4150" customFormat="false" ht="15" hidden="false" customHeight="false" outlineLevel="0" collapsed="false">
      <c r="A4150" s="4" t="n">
        <v>40861</v>
      </c>
      <c r="B4150" s="0" t="s">
        <v>813</v>
      </c>
      <c r="C4150" s="0" t="s">
        <v>814</v>
      </c>
      <c r="D4150" s="14" t="n">
        <v>490.2</v>
      </c>
    </row>
    <row r="4151" customFormat="false" ht="15" hidden="false" customHeight="false" outlineLevel="0" collapsed="false">
      <c r="A4151" s="4" t="n">
        <v>40861</v>
      </c>
      <c r="B4151" s="0" t="s">
        <v>815</v>
      </c>
      <c r="C4151" s="0" t="s">
        <v>816</v>
      </c>
      <c r="D4151" s="14" t="n">
        <v>2307.01</v>
      </c>
    </row>
    <row r="4152" customFormat="false" ht="15" hidden="false" customHeight="false" outlineLevel="0" collapsed="false">
      <c r="A4152" s="4" t="n">
        <v>40861</v>
      </c>
      <c r="B4152" s="0" t="s">
        <v>817</v>
      </c>
      <c r="C4152" s="0" t="s">
        <v>818</v>
      </c>
      <c r="D4152" s="14" t="n">
        <v>353.91</v>
      </c>
    </row>
    <row r="4153" customFormat="false" ht="15" hidden="false" customHeight="false" outlineLevel="0" collapsed="false">
      <c r="A4153" s="4" t="n">
        <v>40861</v>
      </c>
      <c r="B4153" s="0" t="s">
        <v>819</v>
      </c>
      <c r="C4153" s="0" t="s">
        <v>820</v>
      </c>
      <c r="D4153" s="14" t="n">
        <v>487.8</v>
      </c>
    </row>
    <row r="4154" customFormat="false" ht="15" hidden="false" customHeight="false" outlineLevel="0" collapsed="false">
      <c r="A4154" s="4" t="n">
        <v>40861</v>
      </c>
      <c r="B4154" s="0" t="s">
        <v>821</v>
      </c>
      <c r="C4154" s="0" t="s">
        <v>822</v>
      </c>
      <c r="D4154" s="14" t="n">
        <v>296.75</v>
      </c>
    </row>
    <row r="4155" customFormat="false" ht="15" hidden="false" customHeight="false" outlineLevel="0" collapsed="false">
      <c r="A4155" s="4" t="n">
        <v>40861</v>
      </c>
      <c r="B4155" s="0" t="s">
        <v>823</v>
      </c>
      <c r="C4155" s="0" t="s">
        <v>824</v>
      </c>
      <c r="D4155" s="14" t="n">
        <v>384.56</v>
      </c>
    </row>
    <row r="4156" customFormat="false" ht="15" hidden="false" customHeight="false" outlineLevel="0" collapsed="false">
      <c r="A4156" s="4" t="n">
        <v>40861</v>
      </c>
      <c r="B4156" s="0" t="s">
        <v>825</v>
      </c>
      <c r="C4156" s="0" t="s">
        <v>826</v>
      </c>
      <c r="D4156" s="14" t="n">
        <v>535.7</v>
      </c>
    </row>
    <row r="4157" customFormat="false" ht="15" hidden="false" customHeight="false" outlineLevel="0" collapsed="false">
      <c r="A4157" s="4" t="n">
        <v>40861</v>
      </c>
      <c r="B4157" s="0" t="s">
        <v>827</v>
      </c>
      <c r="C4157" s="0" t="s">
        <v>828</v>
      </c>
      <c r="D4157" s="14" t="n">
        <v>678.2</v>
      </c>
    </row>
    <row r="4158" customFormat="false" ht="15" hidden="false" customHeight="false" outlineLevel="0" collapsed="false">
      <c r="A4158" s="4" t="n">
        <v>40861</v>
      </c>
      <c r="B4158" s="0" t="s">
        <v>829</v>
      </c>
      <c r="C4158" s="0" t="s">
        <v>830</v>
      </c>
      <c r="D4158" s="14" t="n">
        <v>318.07</v>
      </c>
    </row>
    <row r="4159" customFormat="false" ht="15" hidden="false" customHeight="false" outlineLevel="0" collapsed="false">
      <c r="A4159" s="4" t="n">
        <v>40861</v>
      </c>
      <c r="B4159" s="0" t="s">
        <v>833</v>
      </c>
      <c r="C4159" s="0" t="s">
        <v>834</v>
      </c>
      <c r="D4159" s="14" t="n">
        <v>2596.69</v>
      </c>
    </row>
    <row r="4160" customFormat="false" ht="15" hidden="false" customHeight="false" outlineLevel="0" collapsed="false">
      <c r="A4160" s="4" t="n">
        <v>40861</v>
      </c>
      <c r="B4160" s="0" t="s">
        <v>835</v>
      </c>
      <c r="C4160" s="0" t="s">
        <v>836</v>
      </c>
      <c r="D4160" s="14" t="n">
        <v>587.96</v>
      </c>
    </row>
    <row r="4161" customFormat="false" ht="15" hidden="false" customHeight="false" outlineLevel="0" collapsed="false">
      <c r="A4161" s="4" t="n">
        <v>40861</v>
      </c>
      <c r="B4161" s="0" t="s">
        <v>837</v>
      </c>
      <c r="C4161" s="0" t="s">
        <v>838</v>
      </c>
      <c r="D4161" s="14" t="n">
        <v>235.97</v>
      </c>
    </row>
    <row r="4162" customFormat="false" ht="15" hidden="false" customHeight="false" outlineLevel="0" collapsed="false">
      <c r="A4162" s="4" t="n">
        <v>40861</v>
      </c>
      <c r="B4162" s="0" t="s">
        <v>839</v>
      </c>
      <c r="C4162" s="0" t="s">
        <v>840</v>
      </c>
      <c r="D4162" s="14" t="n">
        <v>345.42</v>
      </c>
    </row>
    <row r="4163" customFormat="false" ht="15" hidden="false" customHeight="false" outlineLevel="0" collapsed="false">
      <c r="A4163" s="4" t="n">
        <v>40861</v>
      </c>
      <c r="B4163" s="0" t="s">
        <v>841</v>
      </c>
      <c r="C4163" s="0" t="s">
        <v>842</v>
      </c>
      <c r="D4163" s="14" t="n">
        <v>239.7</v>
      </c>
    </row>
    <row r="4164" customFormat="false" ht="15" hidden="false" customHeight="false" outlineLevel="0" collapsed="false">
      <c r="A4164" s="4" t="n">
        <v>40861</v>
      </c>
      <c r="B4164" s="0" t="s">
        <v>843</v>
      </c>
      <c r="C4164" s="0" t="s">
        <v>844</v>
      </c>
      <c r="D4164" s="14" t="n">
        <v>2617.39</v>
      </c>
    </row>
    <row r="4165" customFormat="false" ht="15" hidden="false" customHeight="false" outlineLevel="0" collapsed="false">
      <c r="A4165" s="4" t="n">
        <v>40861</v>
      </c>
      <c r="B4165" s="0" t="s">
        <v>845</v>
      </c>
      <c r="C4165" s="0" t="s">
        <v>846</v>
      </c>
      <c r="D4165" s="14" t="n">
        <v>196.09</v>
      </c>
    </row>
    <row r="4166" customFormat="false" ht="15" hidden="false" customHeight="false" outlineLevel="0" collapsed="false">
      <c r="A4166" s="4" t="n">
        <v>40861</v>
      </c>
      <c r="B4166" s="0" t="s">
        <v>847</v>
      </c>
      <c r="C4166" s="0" t="s">
        <v>848</v>
      </c>
      <c r="D4166" s="14" t="n">
        <v>2098.7</v>
      </c>
    </row>
    <row r="4167" customFormat="false" ht="15" hidden="false" customHeight="false" outlineLevel="0" collapsed="false">
      <c r="A4167" s="4" t="n">
        <v>40861</v>
      </c>
      <c r="B4167" s="0" t="s">
        <v>849</v>
      </c>
      <c r="C4167" s="0" t="s">
        <v>850</v>
      </c>
      <c r="D4167" s="14" t="n">
        <v>285.9</v>
      </c>
    </row>
    <row r="4168" customFormat="false" ht="15" hidden="false" customHeight="false" outlineLevel="0" collapsed="false">
      <c r="A4168" s="4" t="n">
        <v>40861</v>
      </c>
      <c r="B4168" s="0" t="s">
        <v>851</v>
      </c>
      <c r="C4168" s="0" t="s">
        <v>852</v>
      </c>
      <c r="D4168" s="14" t="n">
        <v>1133.96</v>
      </c>
    </row>
    <row r="4169" customFormat="false" ht="15" hidden="false" customHeight="false" outlineLevel="0" collapsed="false">
      <c r="A4169" s="4" t="n">
        <v>40861</v>
      </c>
      <c r="B4169" s="0" t="s">
        <v>853</v>
      </c>
      <c r="C4169" s="0" t="s">
        <v>854</v>
      </c>
      <c r="D4169" s="14" t="n">
        <v>575.22</v>
      </c>
    </row>
    <row r="4170" customFormat="false" ht="15" hidden="false" customHeight="false" outlineLevel="0" collapsed="false">
      <c r="A4170" s="4" t="n">
        <v>40861</v>
      </c>
      <c r="B4170" s="0" t="s">
        <v>855</v>
      </c>
      <c r="C4170" s="0" t="s">
        <v>856</v>
      </c>
      <c r="D4170" s="14" t="n">
        <v>549.6</v>
      </c>
    </row>
    <row r="4171" customFormat="false" ht="15" hidden="false" customHeight="false" outlineLevel="0" collapsed="false">
      <c r="A4171" s="4" t="n">
        <v>40861</v>
      </c>
      <c r="B4171" s="0" t="s">
        <v>857</v>
      </c>
      <c r="C4171" s="0" t="s">
        <v>858</v>
      </c>
      <c r="D4171" s="14" t="n">
        <v>942.01</v>
      </c>
    </row>
    <row r="4172" customFormat="false" ht="15" hidden="false" customHeight="false" outlineLevel="0" collapsed="false">
      <c r="A4172" s="4" t="n">
        <v>40861</v>
      </c>
      <c r="B4172" s="0" t="s">
        <v>859</v>
      </c>
      <c r="C4172" s="0" t="s">
        <v>860</v>
      </c>
      <c r="D4172" s="14" t="n">
        <v>219.91</v>
      </c>
    </row>
    <row r="4173" customFormat="false" ht="15" hidden="false" customHeight="false" outlineLevel="0" collapsed="false">
      <c r="A4173" s="4" t="n">
        <v>40861</v>
      </c>
      <c r="B4173" s="0" t="s">
        <v>861</v>
      </c>
      <c r="C4173" s="0" t="s">
        <v>862</v>
      </c>
      <c r="D4173" s="14" t="n">
        <v>693.07</v>
      </c>
    </row>
    <row r="4174" customFormat="false" ht="15" hidden="false" customHeight="false" outlineLevel="0" collapsed="false">
      <c r="A4174" s="4" t="n">
        <v>40861</v>
      </c>
      <c r="B4174" s="0" t="s">
        <v>863</v>
      </c>
      <c r="C4174" s="0" t="s">
        <v>864</v>
      </c>
      <c r="D4174" s="14" t="n">
        <v>556.26</v>
      </c>
    </row>
    <row r="4175" customFormat="false" ht="15" hidden="false" customHeight="false" outlineLevel="0" collapsed="false">
      <c r="A4175" s="4" t="n">
        <v>40861</v>
      </c>
      <c r="B4175" s="0" t="s">
        <v>865</v>
      </c>
      <c r="C4175" s="0" t="s">
        <v>866</v>
      </c>
      <c r="D4175" s="14" t="n">
        <v>504.78</v>
      </c>
    </row>
    <row r="4176" customFormat="false" ht="15" hidden="false" customHeight="false" outlineLevel="0" collapsed="false">
      <c r="A4176" s="4" t="n">
        <v>40861</v>
      </c>
      <c r="B4176" s="0" t="s">
        <v>867</v>
      </c>
      <c r="C4176" s="0" t="s">
        <v>868</v>
      </c>
      <c r="D4176" s="14" t="n">
        <v>150.43</v>
      </c>
    </row>
    <row r="4177" customFormat="false" ht="15" hidden="false" customHeight="false" outlineLevel="0" collapsed="false">
      <c r="A4177" s="4" t="n">
        <v>40861</v>
      </c>
      <c r="B4177" s="0" t="s">
        <v>869</v>
      </c>
      <c r="C4177" s="0" t="s">
        <v>870</v>
      </c>
      <c r="D4177" s="14" t="n">
        <v>478.06</v>
      </c>
    </row>
    <row r="4178" customFormat="false" ht="15" hidden="false" customHeight="false" outlineLevel="0" collapsed="false">
      <c r="A4178" s="4" t="n">
        <v>40861</v>
      </c>
      <c r="B4178" s="0" t="s">
        <v>871</v>
      </c>
      <c r="C4178" s="0" t="s">
        <v>872</v>
      </c>
      <c r="D4178" s="14" t="n">
        <v>444.63</v>
      </c>
    </row>
    <row r="4179" customFormat="false" ht="15" hidden="false" customHeight="false" outlineLevel="0" collapsed="false">
      <c r="A4179" s="4" t="n">
        <v>40861</v>
      </c>
      <c r="B4179" s="0" t="s">
        <v>873</v>
      </c>
      <c r="C4179" s="0" t="s">
        <v>874</v>
      </c>
      <c r="D4179" s="14" t="n">
        <v>3102.01</v>
      </c>
    </row>
    <row r="4180" customFormat="false" ht="15" hidden="false" customHeight="false" outlineLevel="0" collapsed="false">
      <c r="A4180" s="4" t="n">
        <v>40861</v>
      </c>
      <c r="B4180" s="0" t="s">
        <v>875</v>
      </c>
      <c r="C4180" s="0" t="s">
        <v>876</v>
      </c>
      <c r="D4180" s="14" t="n">
        <v>1167.15</v>
      </c>
    </row>
    <row r="4181" customFormat="false" ht="15" hidden="false" customHeight="false" outlineLevel="0" collapsed="false">
      <c r="A4181" s="4" t="n">
        <v>40861</v>
      </c>
      <c r="B4181" s="0" t="s">
        <v>877</v>
      </c>
      <c r="C4181" s="0" t="s">
        <v>878</v>
      </c>
      <c r="D4181" s="14" t="n">
        <v>376.73</v>
      </c>
    </row>
    <row r="4182" customFormat="false" ht="15" hidden="false" customHeight="false" outlineLevel="0" collapsed="false">
      <c r="A4182" s="4" t="n">
        <v>40861</v>
      </c>
      <c r="B4182" s="0" t="s">
        <v>879</v>
      </c>
      <c r="C4182" s="0" t="s">
        <v>880</v>
      </c>
      <c r="D4182" s="14" t="n">
        <v>3796.59</v>
      </c>
    </row>
    <row r="4183" customFormat="false" ht="15" hidden="false" customHeight="false" outlineLevel="0" collapsed="false">
      <c r="A4183" s="4" t="n">
        <v>40861</v>
      </c>
      <c r="B4183" s="0" t="s">
        <v>881</v>
      </c>
      <c r="C4183" s="0" t="s">
        <v>882</v>
      </c>
      <c r="D4183" s="14" t="n">
        <v>135.01</v>
      </c>
    </row>
    <row r="4184" customFormat="false" ht="15" hidden="false" customHeight="false" outlineLevel="0" collapsed="false">
      <c r="A4184" s="4" t="n">
        <v>40861</v>
      </c>
      <c r="B4184" s="0" t="s">
        <v>883</v>
      </c>
      <c r="C4184" s="0" t="s">
        <v>884</v>
      </c>
      <c r="D4184" s="14" t="n">
        <v>4.13</v>
      </c>
    </row>
    <row r="4185" customFormat="false" ht="15" hidden="false" customHeight="false" outlineLevel="0" collapsed="false">
      <c r="A4185" s="4" t="n">
        <v>40868</v>
      </c>
      <c r="B4185" s="0" t="s">
        <v>61</v>
      </c>
      <c r="C4185" s="0" t="s">
        <v>62</v>
      </c>
      <c r="D4185" s="14" t="n">
        <v>203.91</v>
      </c>
    </row>
    <row r="4186" customFormat="false" ht="15" hidden="false" customHeight="false" outlineLevel="0" collapsed="false">
      <c r="A4186" s="4" t="n">
        <v>40868</v>
      </c>
      <c r="B4186" s="0" t="s">
        <v>63</v>
      </c>
      <c r="C4186" s="0" t="s">
        <v>64</v>
      </c>
      <c r="D4186" s="14" t="n">
        <v>131.46</v>
      </c>
    </row>
    <row r="4187" customFormat="false" ht="15" hidden="false" customHeight="false" outlineLevel="0" collapsed="false">
      <c r="A4187" s="4" t="n">
        <v>40868</v>
      </c>
      <c r="B4187" s="0" t="s">
        <v>65</v>
      </c>
      <c r="C4187" s="0" t="s">
        <v>66</v>
      </c>
      <c r="D4187" s="14" t="n">
        <v>60.62</v>
      </c>
    </row>
    <row r="4188" customFormat="false" ht="15" hidden="false" customHeight="false" outlineLevel="0" collapsed="false">
      <c r="A4188" s="4" t="n">
        <v>40868</v>
      </c>
      <c r="B4188" s="0" t="s">
        <v>67</v>
      </c>
      <c r="C4188" s="0" t="s">
        <v>68</v>
      </c>
      <c r="D4188" s="14" t="n">
        <v>165.88</v>
      </c>
    </row>
    <row r="4189" customFormat="false" ht="15" hidden="false" customHeight="false" outlineLevel="0" collapsed="false">
      <c r="A4189" s="4" t="n">
        <v>40868</v>
      </c>
      <c r="B4189" s="0" t="s">
        <v>69</v>
      </c>
      <c r="C4189" s="0" t="s">
        <v>70</v>
      </c>
      <c r="D4189" s="14" t="n">
        <v>188.02</v>
      </c>
    </row>
    <row r="4190" customFormat="false" ht="15" hidden="false" customHeight="false" outlineLevel="0" collapsed="false">
      <c r="A4190" s="4" t="n">
        <v>40868</v>
      </c>
      <c r="B4190" s="0" t="s">
        <v>71</v>
      </c>
      <c r="C4190" s="0" t="s">
        <v>72</v>
      </c>
      <c r="D4190" s="14" t="n">
        <v>4.96</v>
      </c>
    </row>
    <row r="4191" customFormat="false" ht="15" hidden="false" customHeight="false" outlineLevel="0" collapsed="false">
      <c r="A4191" s="4" t="n">
        <v>40868</v>
      </c>
      <c r="B4191" s="0" t="s">
        <v>73</v>
      </c>
      <c r="C4191" s="0" t="s">
        <v>74</v>
      </c>
      <c r="D4191" s="14" t="n">
        <v>35.7</v>
      </c>
    </row>
    <row r="4192" customFormat="false" ht="15" hidden="false" customHeight="false" outlineLevel="0" collapsed="false">
      <c r="A4192" s="4" t="n">
        <v>40868</v>
      </c>
      <c r="B4192" s="0" t="s">
        <v>75</v>
      </c>
      <c r="C4192" s="0" t="s">
        <v>76</v>
      </c>
      <c r="D4192" s="14" t="n">
        <v>825.4</v>
      </c>
    </row>
    <row r="4193" customFormat="false" ht="15" hidden="false" customHeight="false" outlineLevel="0" collapsed="false">
      <c r="A4193" s="4" t="n">
        <v>40868</v>
      </c>
      <c r="B4193" s="0" t="s">
        <v>77</v>
      </c>
      <c r="C4193" s="0" t="s">
        <v>78</v>
      </c>
      <c r="D4193" s="14" t="n">
        <v>475.75</v>
      </c>
    </row>
    <row r="4194" customFormat="false" ht="15" hidden="false" customHeight="false" outlineLevel="0" collapsed="false">
      <c r="A4194" s="4" t="n">
        <v>40868</v>
      </c>
      <c r="B4194" s="0" t="s">
        <v>79</v>
      </c>
      <c r="C4194" s="0" t="s">
        <v>80</v>
      </c>
      <c r="D4194" s="14" t="n">
        <v>173.7</v>
      </c>
    </row>
    <row r="4195" customFormat="false" ht="15" hidden="false" customHeight="false" outlineLevel="0" collapsed="false">
      <c r="A4195" s="4" t="n">
        <v>40868</v>
      </c>
      <c r="B4195" s="0" t="s">
        <v>81</v>
      </c>
      <c r="C4195" s="0" t="s">
        <v>82</v>
      </c>
      <c r="D4195" s="14" t="n">
        <v>414.55</v>
      </c>
    </row>
    <row r="4196" customFormat="false" ht="15" hidden="false" customHeight="false" outlineLevel="0" collapsed="false">
      <c r="A4196" s="4" t="n">
        <v>40868</v>
      </c>
      <c r="B4196" s="0" t="s">
        <v>83</v>
      </c>
      <c r="C4196" s="0" t="s">
        <v>84</v>
      </c>
      <c r="D4196" s="14" t="n">
        <v>502.92</v>
      </c>
    </row>
    <row r="4197" customFormat="false" ht="15" hidden="false" customHeight="false" outlineLevel="0" collapsed="false">
      <c r="A4197" s="4" t="n">
        <v>40868</v>
      </c>
      <c r="B4197" s="0" t="s">
        <v>85</v>
      </c>
      <c r="C4197" s="0" t="s">
        <v>86</v>
      </c>
      <c r="D4197" s="14" t="n">
        <v>998.59</v>
      </c>
    </row>
    <row r="4198" customFormat="false" ht="15" hidden="false" customHeight="false" outlineLevel="0" collapsed="false">
      <c r="A4198" s="4" t="n">
        <v>40868</v>
      </c>
      <c r="B4198" s="0" t="s">
        <v>87</v>
      </c>
      <c r="C4198" s="0" t="s">
        <v>88</v>
      </c>
      <c r="D4198" s="14" t="n">
        <v>731.75</v>
      </c>
    </row>
    <row r="4199" customFormat="false" ht="15" hidden="false" customHeight="false" outlineLevel="0" collapsed="false">
      <c r="A4199" s="4" t="n">
        <v>40868</v>
      </c>
      <c r="B4199" s="0" t="s">
        <v>89</v>
      </c>
      <c r="C4199" s="0" t="s">
        <v>90</v>
      </c>
      <c r="D4199" s="14" t="n">
        <v>262.58</v>
      </c>
    </row>
    <row r="4200" customFormat="false" ht="15" hidden="false" customHeight="false" outlineLevel="0" collapsed="false">
      <c r="A4200" s="4" t="n">
        <v>40868</v>
      </c>
      <c r="B4200" s="0" t="s">
        <v>91</v>
      </c>
      <c r="C4200" s="0" t="s">
        <v>92</v>
      </c>
      <c r="D4200" s="14" t="n">
        <v>637.76</v>
      </c>
    </row>
    <row r="4201" customFormat="false" ht="15" hidden="false" customHeight="false" outlineLevel="0" collapsed="false">
      <c r="A4201" s="4" t="n">
        <v>40868</v>
      </c>
      <c r="B4201" s="0" t="s">
        <v>93</v>
      </c>
      <c r="C4201" s="0" t="s">
        <v>94</v>
      </c>
      <c r="D4201" s="14" t="n">
        <v>601.88</v>
      </c>
    </row>
    <row r="4202" customFormat="false" ht="15" hidden="false" customHeight="false" outlineLevel="0" collapsed="false">
      <c r="A4202" s="4" t="n">
        <v>40868</v>
      </c>
      <c r="B4202" s="0" t="s">
        <v>95</v>
      </c>
      <c r="C4202" s="0" t="s">
        <v>96</v>
      </c>
      <c r="D4202" s="14" t="n">
        <v>584.5</v>
      </c>
    </row>
    <row r="4203" customFormat="false" ht="15" hidden="false" customHeight="false" outlineLevel="0" collapsed="false">
      <c r="A4203" s="4" t="n">
        <v>40868</v>
      </c>
      <c r="B4203" s="0" t="s">
        <v>97</v>
      </c>
      <c r="C4203" s="0" t="s">
        <v>98</v>
      </c>
      <c r="D4203" s="14" t="n">
        <v>266.9</v>
      </c>
    </row>
    <row r="4204" customFormat="false" ht="15" hidden="false" customHeight="false" outlineLevel="0" collapsed="false">
      <c r="A4204" s="4" t="n">
        <v>40868</v>
      </c>
      <c r="B4204" s="0" t="s">
        <v>99</v>
      </c>
      <c r="C4204" s="0" t="s">
        <v>100</v>
      </c>
      <c r="D4204" s="14" t="n">
        <v>464.44</v>
      </c>
    </row>
    <row r="4205" customFormat="false" ht="15" hidden="false" customHeight="false" outlineLevel="0" collapsed="false">
      <c r="A4205" s="4" t="n">
        <v>40868</v>
      </c>
      <c r="B4205" s="0" t="s">
        <v>101</v>
      </c>
      <c r="C4205" s="0" t="s">
        <v>102</v>
      </c>
      <c r="D4205" s="14" t="n">
        <v>186.69</v>
      </c>
    </row>
    <row r="4206" customFormat="false" ht="15" hidden="false" customHeight="false" outlineLevel="0" collapsed="false">
      <c r="A4206" s="4" t="n">
        <v>40868</v>
      </c>
      <c r="B4206" s="0" t="s">
        <v>103</v>
      </c>
      <c r="C4206" s="0" t="s">
        <v>104</v>
      </c>
      <c r="D4206" s="14" t="n">
        <v>132.02</v>
      </c>
    </row>
    <row r="4207" customFormat="false" ht="15" hidden="false" customHeight="false" outlineLevel="0" collapsed="false">
      <c r="A4207" s="4" t="n">
        <v>40868</v>
      </c>
      <c r="B4207" s="0" t="s">
        <v>105</v>
      </c>
      <c r="C4207" s="0" t="s">
        <v>106</v>
      </c>
      <c r="D4207" s="14" t="n">
        <v>112.76</v>
      </c>
    </row>
    <row r="4208" customFormat="false" ht="15" hidden="false" customHeight="false" outlineLevel="0" collapsed="false">
      <c r="A4208" s="4" t="n">
        <v>40868</v>
      </c>
      <c r="B4208" s="0" t="s">
        <v>107</v>
      </c>
      <c r="C4208" s="0" t="s">
        <v>108</v>
      </c>
      <c r="D4208" s="14" t="n">
        <v>161.3</v>
      </c>
    </row>
    <row r="4209" customFormat="false" ht="15" hidden="false" customHeight="false" outlineLevel="0" collapsed="false">
      <c r="A4209" s="4" t="n">
        <v>40868</v>
      </c>
      <c r="B4209" s="0" t="s">
        <v>109</v>
      </c>
      <c r="C4209" s="0" t="s">
        <v>110</v>
      </c>
      <c r="D4209" s="14" t="n">
        <v>75.84</v>
      </c>
    </row>
    <row r="4210" customFormat="false" ht="15" hidden="false" customHeight="false" outlineLevel="0" collapsed="false">
      <c r="A4210" s="4" t="n">
        <v>40868</v>
      </c>
      <c r="B4210" s="0" t="s">
        <v>111</v>
      </c>
      <c r="C4210" s="0" t="s">
        <v>112</v>
      </c>
      <c r="D4210" s="14" t="n">
        <v>336.8</v>
      </c>
    </row>
    <row r="4211" customFormat="false" ht="15" hidden="false" customHeight="false" outlineLevel="0" collapsed="false">
      <c r="A4211" s="4" t="n">
        <v>40868</v>
      </c>
      <c r="B4211" s="0" t="s">
        <v>113</v>
      </c>
      <c r="C4211" s="0" t="s">
        <v>114</v>
      </c>
      <c r="D4211" s="14" t="n">
        <v>140.65</v>
      </c>
    </row>
    <row r="4212" customFormat="false" ht="15" hidden="false" customHeight="false" outlineLevel="0" collapsed="false">
      <c r="A4212" s="4" t="n">
        <v>40868</v>
      </c>
      <c r="B4212" s="0" t="s">
        <v>115</v>
      </c>
      <c r="C4212" s="0" t="s">
        <v>116</v>
      </c>
      <c r="D4212" s="14" t="n">
        <v>111.78</v>
      </c>
    </row>
    <row r="4213" customFormat="false" ht="15" hidden="false" customHeight="false" outlineLevel="0" collapsed="false">
      <c r="A4213" s="4" t="n">
        <v>40868</v>
      </c>
      <c r="B4213" s="0" t="s">
        <v>117</v>
      </c>
      <c r="C4213" s="0" t="s">
        <v>118</v>
      </c>
      <c r="D4213" s="14" t="n">
        <v>142.5</v>
      </c>
    </row>
    <row r="4214" customFormat="false" ht="15" hidden="false" customHeight="false" outlineLevel="0" collapsed="false">
      <c r="A4214" s="4" t="n">
        <v>40868</v>
      </c>
      <c r="B4214" s="0" t="s">
        <v>119</v>
      </c>
      <c r="C4214" s="0" t="s">
        <v>120</v>
      </c>
      <c r="D4214" s="14" t="n">
        <v>2071.47</v>
      </c>
    </row>
    <row r="4215" customFormat="false" ht="15" hidden="false" customHeight="false" outlineLevel="0" collapsed="false">
      <c r="A4215" s="4" t="n">
        <v>40868</v>
      </c>
      <c r="B4215" s="0" t="s">
        <v>121</v>
      </c>
      <c r="C4215" s="0" t="s">
        <v>122</v>
      </c>
      <c r="D4215" s="14" t="n">
        <v>239.63</v>
      </c>
    </row>
    <row r="4216" customFormat="false" ht="15" hidden="false" customHeight="false" outlineLevel="0" collapsed="false">
      <c r="A4216" s="4" t="n">
        <v>40868</v>
      </c>
      <c r="B4216" s="0" t="s">
        <v>123</v>
      </c>
      <c r="C4216" s="0" t="s">
        <v>124</v>
      </c>
      <c r="D4216" s="14" t="n">
        <v>104.4</v>
      </c>
    </row>
    <row r="4217" customFormat="false" ht="15" hidden="false" customHeight="false" outlineLevel="0" collapsed="false">
      <c r="A4217" s="4" t="n">
        <v>40868</v>
      </c>
      <c r="B4217" s="0" t="s">
        <v>125</v>
      </c>
      <c r="C4217" s="0" t="s">
        <v>126</v>
      </c>
      <c r="D4217" s="14" t="n">
        <v>24.96</v>
      </c>
    </row>
    <row r="4218" customFormat="false" ht="15" hidden="false" customHeight="false" outlineLevel="0" collapsed="false">
      <c r="A4218" s="4" t="n">
        <v>40868</v>
      </c>
      <c r="B4218" s="0" t="s">
        <v>127</v>
      </c>
      <c r="C4218" s="0" t="s">
        <v>128</v>
      </c>
      <c r="D4218" s="14" t="n">
        <v>155.1</v>
      </c>
    </row>
    <row r="4219" customFormat="false" ht="15" hidden="false" customHeight="false" outlineLevel="0" collapsed="false">
      <c r="A4219" s="4" t="n">
        <v>40868</v>
      </c>
      <c r="B4219" s="0" t="s">
        <v>129</v>
      </c>
      <c r="C4219" s="0" t="s">
        <v>130</v>
      </c>
      <c r="D4219" s="14" t="n">
        <v>53.81</v>
      </c>
    </row>
    <row r="4220" customFormat="false" ht="15" hidden="false" customHeight="false" outlineLevel="0" collapsed="false">
      <c r="A4220" s="4" t="n">
        <v>40868</v>
      </c>
      <c r="B4220" s="0" t="s">
        <v>131</v>
      </c>
      <c r="C4220" s="0" t="s">
        <v>132</v>
      </c>
      <c r="D4220" s="14" t="n">
        <v>914.66</v>
      </c>
    </row>
    <row r="4221" customFormat="false" ht="15" hidden="false" customHeight="false" outlineLevel="0" collapsed="false">
      <c r="A4221" s="4" t="n">
        <v>40868</v>
      </c>
      <c r="B4221" s="0" t="s">
        <v>133</v>
      </c>
      <c r="C4221" s="0" t="s">
        <v>134</v>
      </c>
      <c r="D4221" s="14" t="n">
        <v>118.58</v>
      </c>
    </row>
    <row r="4222" customFormat="false" ht="15" hidden="false" customHeight="false" outlineLevel="0" collapsed="false">
      <c r="A4222" s="4" t="n">
        <v>40868</v>
      </c>
      <c r="B4222" s="0" t="s">
        <v>135</v>
      </c>
      <c r="C4222" s="0" t="s">
        <v>136</v>
      </c>
      <c r="D4222" s="14" t="n">
        <v>10.06</v>
      </c>
    </row>
    <row r="4223" customFormat="false" ht="15" hidden="false" customHeight="false" outlineLevel="0" collapsed="false">
      <c r="A4223" s="4" t="n">
        <v>40868</v>
      </c>
      <c r="B4223" s="0" t="s">
        <v>137</v>
      </c>
      <c r="C4223" s="0" t="s">
        <v>138</v>
      </c>
      <c r="D4223" s="14" t="n">
        <v>316.55</v>
      </c>
    </row>
    <row r="4224" customFormat="false" ht="15" hidden="false" customHeight="false" outlineLevel="0" collapsed="false">
      <c r="A4224" s="4" t="n">
        <v>40868</v>
      </c>
      <c r="B4224" s="0" t="s">
        <v>139</v>
      </c>
      <c r="C4224" s="0" t="s">
        <v>140</v>
      </c>
      <c r="D4224" s="14" t="n">
        <v>241.88</v>
      </c>
    </row>
    <row r="4225" customFormat="false" ht="15" hidden="false" customHeight="false" outlineLevel="0" collapsed="false">
      <c r="A4225" s="4" t="n">
        <v>40868</v>
      </c>
      <c r="B4225" s="0" t="s">
        <v>141</v>
      </c>
      <c r="C4225" s="0" t="s">
        <v>142</v>
      </c>
      <c r="D4225" s="14" t="n">
        <v>220.41</v>
      </c>
    </row>
    <row r="4226" customFormat="false" ht="15" hidden="false" customHeight="false" outlineLevel="0" collapsed="false">
      <c r="A4226" s="4" t="n">
        <v>40868</v>
      </c>
      <c r="B4226" s="0" t="s">
        <v>143</v>
      </c>
      <c r="C4226" s="0" t="s">
        <v>144</v>
      </c>
      <c r="D4226" s="14" t="n">
        <v>365.95</v>
      </c>
    </row>
    <row r="4227" customFormat="false" ht="15" hidden="false" customHeight="false" outlineLevel="0" collapsed="false">
      <c r="A4227" s="4" t="n">
        <v>40868</v>
      </c>
      <c r="B4227" s="0" t="s">
        <v>145</v>
      </c>
      <c r="C4227" s="0" t="s">
        <v>146</v>
      </c>
      <c r="D4227" s="14" t="n">
        <v>839.84</v>
      </c>
    </row>
    <row r="4228" customFormat="false" ht="15" hidden="false" customHeight="false" outlineLevel="0" collapsed="false">
      <c r="A4228" s="4" t="n">
        <v>40868</v>
      </c>
      <c r="B4228" s="0" t="s">
        <v>147</v>
      </c>
      <c r="C4228" s="0" t="s">
        <v>148</v>
      </c>
      <c r="D4228" s="14" t="n">
        <v>579.34</v>
      </c>
    </row>
    <row r="4229" customFormat="false" ht="15" hidden="false" customHeight="false" outlineLevel="0" collapsed="false">
      <c r="A4229" s="4" t="n">
        <v>40868</v>
      </c>
      <c r="B4229" s="0" t="s">
        <v>149</v>
      </c>
      <c r="C4229" s="0" t="s">
        <v>150</v>
      </c>
      <c r="D4229" s="14" t="n">
        <v>480.31</v>
      </c>
    </row>
    <row r="4230" customFormat="false" ht="15" hidden="false" customHeight="false" outlineLevel="0" collapsed="false">
      <c r="A4230" s="4" t="n">
        <v>40868</v>
      </c>
      <c r="B4230" s="0" t="s">
        <v>151</v>
      </c>
      <c r="C4230" s="0" t="s">
        <v>152</v>
      </c>
      <c r="D4230" s="14" t="n">
        <v>786.19</v>
      </c>
    </row>
    <row r="4231" customFormat="false" ht="15" hidden="false" customHeight="false" outlineLevel="0" collapsed="false">
      <c r="A4231" s="4" t="n">
        <v>40868</v>
      </c>
      <c r="B4231" s="0" t="s">
        <v>153</v>
      </c>
      <c r="C4231" s="0" t="s">
        <v>154</v>
      </c>
      <c r="D4231" s="14" t="n">
        <v>841.76</v>
      </c>
    </row>
    <row r="4232" customFormat="false" ht="15" hidden="false" customHeight="false" outlineLevel="0" collapsed="false">
      <c r="A4232" s="4" t="n">
        <v>40868</v>
      </c>
      <c r="B4232" s="0" t="s">
        <v>155</v>
      </c>
      <c r="C4232" s="0" t="s">
        <v>156</v>
      </c>
      <c r="D4232" s="14" t="n">
        <v>620.78</v>
      </c>
    </row>
    <row r="4233" customFormat="false" ht="15" hidden="false" customHeight="false" outlineLevel="0" collapsed="false">
      <c r="A4233" s="4" t="n">
        <v>40868</v>
      </c>
      <c r="B4233" s="0" t="s">
        <v>157</v>
      </c>
      <c r="C4233" s="0" t="s">
        <v>158</v>
      </c>
      <c r="D4233" s="14" t="n">
        <v>74.85</v>
      </c>
    </row>
    <row r="4234" customFormat="false" ht="15" hidden="false" customHeight="false" outlineLevel="0" collapsed="false">
      <c r="A4234" s="4" t="n">
        <v>40868</v>
      </c>
      <c r="B4234" s="0" t="s">
        <v>159</v>
      </c>
      <c r="C4234" s="0" t="s">
        <v>160</v>
      </c>
      <c r="D4234" s="14" t="n">
        <v>124.95</v>
      </c>
    </row>
    <row r="4235" customFormat="false" ht="15" hidden="false" customHeight="false" outlineLevel="0" collapsed="false">
      <c r="A4235" s="4" t="n">
        <v>40868</v>
      </c>
      <c r="B4235" s="0" t="s">
        <v>161</v>
      </c>
      <c r="C4235" s="0" t="s">
        <v>162</v>
      </c>
      <c r="D4235" s="14" t="n">
        <v>62.5</v>
      </c>
    </row>
    <row r="4236" customFormat="false" ht="15" hidden="false" customHeight="false" outlineLevel="0" collapsed="false">
      <c r="A4236" s="4" t="n">
        <v>40868</v>
      </c>
      <c r="B4236" s="0" t="s">
        <v>163</v>
      </c>
      <c r="C4236" s="0" t="s">
        <v>164</v>
      </c>
      <c r="D4236" s="14" t="n">
        <v>99.5</v>
      </c>
    </row>
    <row r="4237" customFormat="false" ht="15" hidden="false" customHeight="false" outlineLevel="0" collapsed="false">
      <c r="A4237" s="4" t="n">
        <v>40868</v>
      </c>
      <c r="B4237" s="0" t="s">
        <v>165</v>
      </c>
      <c r="C4237" s="0" t="s">
        <v>166</v>
      </c>
      <c r="D4237" s="14" t="n">
        <v>582.29</v>
      </c>
    </row>
    <row r="4238" customFormat="false" ht="15" hidden="false" customHeight="false" outlineLevel="0" collapsed="false">
      <c r="A4238" s="4" t="n">
        <v>40868</v>
      </c>
      <c r="B4238" s="0" t="s">
        <v>167</v>
      </c>
      <c r="C4238" s="0" t="s">
        <v>168</v>
      </c>
      <c r="D4238" s="14" t="n">
        <v>864.14</v>
      </c>
    </row>
    <row r="4239" customFormat="false" ht="15" hidden="false" customHeight="false" outlineLevel="0" collapsed="false">
      <c r="A4239" s="4" t="n">
        <v>40868</v>
      </c>
      <c r="B4239" s="0" t="s">
        <v>169</v>
      </c>
      <c r="C4239" s="0" t="s">
        <v>170</v>
      </c>
      <c r="D4239" s="14" t="n">
        <v>193.75</v>
      </c>
    </row>
    <row r="4240" customFormat="false" ht="15" hidden="false" customHeight="false" outlineLevel="0" collapsed="false">
      <c r="A4240" s="4" t="n">
        <v>40868</v>
      </c>
      <c r="B4240" s="0" t="s">
        <v>171</v>
      </c>
      <c r="C4240" s="0" t="s">
        <v>172</v>
      </c>
      <c r="D4240" s="14" t="n">
        <v>246.07</v>
      </c>
    </row>
    <row r="4241" customFormat="false" ht="15" hidden="false" customHeight="false" outlineLevel="0" collapsed="false">
      <c r="A4241" s="4" t="n">
        <v>40868</v>
      </c>
      <c r="B4241" s="0" t="s">
        <v>173</v>
      </c>
      <c r="C4241" s="0" t="s">
        <v>174</v>
      </c>
      <c r="D4241" s="14" t="n">
        <v>392.16</v>
      </c>
    </row>
    <row r="4242" customFormat="false" ht="15" hidden="false" customHeight="false" outlineLevel="0" collapsed="false">
      <c r="A4242" s="4" t="n">
        <v>40868</v>
      </c>
      <c r="B4242" s="0" t="s">
        <v>175</v>
      </c>
      <c r="C4242" s="0" t="s">
        <v>176</v>
      </c>
      <c r="D4242" s="14" t="n">
        <v>336.5</v>
      </c>
    </row>
    <row r="4243" customFormat="false" ht="15" hidden="false" customHeight="false" outlineLevel="0" collapsed="false">
      <c r="A4243" s="4" t="n">
        <v>40868</v>
      </c>
      <c r="B4243" s="0" t="s">
        <v>177</v>
      </c>
      <c r="C4243" s="0" t="s">
        <v>178</v>
      </c>
      <c r="D4243" s="14" t="n">
        <v>742.35</v>
      </c>
    </row>
    <row r="4244" customFormat="false" ht="15" hidden="false" customHeight="false" outlineLevel="0" collapsed="false">
      <c r="A4244" s="4" t="n">
        <v>40868</v>
      </c>
      <c r="B4244" s="0" t="s">
        <v>179</v>
      </c>
      <c r="C4244" s="0" t="s">
        <v>180</v>
      </c>
      <c r="D4244" s="14" t="n">
        <v>101.4</v>
      </c>
    </row>
    <row r="4245" customFormat="false" ht="15" hidden="false" customHeight="false" outlineLevel="0" collapsed="false">
      <c r="A4245" s="4" t="n">
        <v>40868</v>
      </c>
      <c r="B4245" s="0" t="s">
        <v>181</v>
      </c>
      <c r="C4245" s="0" t="s">
        <v>182</v>
      </c>
      <c r="D4245" s="14" t="n">
        <v>115.45</v>
      </c>
    </row>
    <row r="4246" customFormat="false" ht="15" hidden="false" customHeight="false" outlineLevel="0" collapsed="false">
      <c r="A4246" s="4" t="n">
        <v>40868</v>
      </c>
      <c r="B4246" s="0" t="s">
        <v>183</v>
      </c>
      <c r="C4246" s="0" t="s">
        <v>184</v>
      </c>
      <c r="D4246" s="14" t="n">
        <v>31.91</v>
      </c>
    </row>
    <row r="4247" customFormat="false" ht="15" hidden="false" customHeight="false" outlineLevel="0" collapsed="false">
      <c r="A4247" s="4" t="n">
        <v>40868</v>
      </c>
      <c r="B4247" s="0" t="s">
        <v>185</v>
      </c>
      <c r="C4247" s="0" t="s">
        <v>186</v>
      </c>
      <c r="D4247" s="14" t="n">
        <v>98.95</v>
      </c>
    </row>
    <row r="4248" customFormat="false" ht="15" hidden="false" customHeight="false" outlineLevel="0" collapsed="false">
      <c r="A4248" s="4" t="n">
        <v>40868</v>
      </c>
      <c r="B4248" s="0" t="s">
        <v>187</v>
      </c>
      <c r="C4248" s="0" t="s">
        <v>188</v>
      </c>
      <c r="D4248" s="14" t="n">
        <v>110.29</v>
      </c>
    </row>
    <row r="4249" customFormat="false" ht="15" hidden="false" customHeight="false" outlineLevel="0" collapsed="false">
      <c r="A4249" s="4" t="n">
        <v>40868</v>
      </c>
      <c r="B4249" s="0" t="s">
        <v>189</v>
      </c>
      <c r="C4249" s="0" t="s">
        <v>190</v>
      </c>
      <c r="D4249" s="14" t="n">
        <v>87.42</v>
      </c>
    </row>
    <row r="4250" customFormat="false" ht="15" hidden="false" customHeight="false" outlineLevel="0" collapsed="false">
      <c r="A4250" s="4" t="n">
        <v>40868</v>
      </c>
      <c r="B4250" s="0" t="s">
        <v>191</v>
      </c>
      <c r="C4250" s="0" t="s">
        <v>192</v>
      </c>
      <c r="D4250" s="14" t="n">
        <v>235.97</v>
      </c>
    </row>
    <row r="4251" customFormat="false" ht="15" hidden="false" customHeight="false" outlineLevel="0" collapsed="false">
      <c r="A4251" s="4" t="n">
        <v>40868</v>
      </c>
      <c r="B4251" s="0" t="s">
        <v>193</v>
      </c>
      <c r="C4251" s="0" t="s">
        <v>194</v>
      </c>
      <c r="D4251" s="14" t="n">
        <v>306.41</v>
      </c>
    </row>
    <row r="4252" customFormat="false" ht="15" hidden="false" customHeight="false" outlineLevel="0" collapsed="false">
      <c r="A4252" s="4" t="n">
        <v>40868</v>
      </c>
      <c r="B4252" s="0" t="s">
        <v>195</v>
      </c>
      <c r="C4252" s="0" t="s">
        <v>196</v>
      </c>
      <c r="D4252" s="14" t="n">
        <v>130.58</v>
      </c>
    </row>
    <row r="4253" customFormat="false" ht="15" hidden="false" customHeight="false" outlineLevel="0" collapsed="false">
      <c r="A4253" s="4" t="n">
        <v>40868</v>
      </c>
      <c r="B4253" s="0" t="s">
        <v>197</v>
      </c>
      <c r="C4253" s="0" t="s">
        <v>198</v>
      </c>
      <c r="D4253" s="14" t="n">
        <v>27</v>
      </c>
    </row>
    <row r="4254" customFormat="false" ht="15" hidden="false" customHeight="false" outlineLevel="0" collapsed="false">
      <c r="A4254" s="4" t="n">
        <v>40868</v>
      </c>
      <c r="B4254" s="0" t="s">
        <v>199</v>
      </c>
      <c r="C4254" s="0" t="s">
        <v>200</v>
      </c>
      <c r="D4254" s="14" t="n">
        <v>100.8</v>
      </c>
    </row>
    <row r="4255" customFormat="false" ht="15" hidden="false" customHeight="false" outlineLevel="0" collapsed="false">
      <c r="A4255" s="4" t="n">
        <v>40868</v>
      </c>
      <c r="B4255" s="0" t="s">
        <v>201</v>
      </c>
      <c r="C4255" s="0" t="s">
        <v>202</v>
      </c>
      <c r="D4255" s="14" t="n">
        <v>254.4</v>
      </c>
    </row>
    <row r="4256" customFormat="false" ht="15" hidden="false" customHeight="false" outlineLevel="0" collapsed="false">
      <c r="A4256" s="4" t="n">
        <v>40868</v>
      </c>
      <c r="B4256" s="0" t="s">
        <v>203</v>
      </c>
      <c r="C4256" s="0" t="s">
        <v>204</v>
      </c>
      <c r="D4256" s="14" t="n">
        <v>648.52</v>
      </c>
    </row>
    <row r="4257" customFormat="false" ht="15" hidden="false" customHeight="false" outlineLevel="0" collapsed="false">
      <c r="A4257" s="4" t="n">
        <v>40868</v>
      </c>
      <c r="B4257" s="0" t="s">
        <v>205</v>
      </c>
      <c r="C4257" s="0" t="s">
        <v>206</v>
      </c>
      <c r="D4257" s="14" t="n">
        <v>40.77</v>
      </c>
    </row>
    <row r="4258" customFormat="false" ht="15" hidden="false" customHeight="false" outlineLevel="0" collapsed="false">
      <c r="A4258" s="4" t="n">
        <v>40868</v>
      </c>
      <c r="B4258" s="0" t="s">
        <v>207</v>
      </c>
      <c r="C4258" s="0" t="s">
        <v>208</v>
      </c>
      <c r="D4258" s="14" t="n">
        <v>197.18</v>
      </c>
    </row>
    <row r="4259" customFormat="false" ht="15" hidden="false" customHeight="false" outlineLevel="0" collapsed="false">
      <c r="A4259" s="4" t="n">
        <v>40868</v>
      </c>
      <c r="B4259" s="0" t="s">
        <v>209</v>
      </c>
      <c r="C4259" s="0" t="s">
        <v>210</v>
      </c>
      <c r="D4259" s="14" t="n">
        <v>134.84</v>
      </c>
    </row>
    <row r="4260" customFormat="false" ht="15" hidden="false" customHeight="false" outlineLevel="0" collapsed="false">
      <c r="A4260" s="4" t="n">
        <v>40868</v>
      </c>
      <c r="B4260" s="0" t="s">
        <v>211</v>
      </c>
      <c r="C4260" s="0" t="s">
        <v>212</v>
      </c>
      <c r="D4260" s="14" t="n">
        <v>207.43</v>
      </c>
    </row>
    <row r="4261" customFormat="false" ht="15" hidden="false" customHeight="false" outlineLevel="0" collapsed="false">
      <c r="A4261" s="4" t="n">
        <v>40868</v>
      </c>
      <c r="B4261" s="0" t="s">
        <v>213</v>
      </c>
      <c r="C4261" s="0" t="s">
        <v>214</v>
      </c>
      <c r="D4261" s="14" t="n">
        <v>471.41</v>
      </c>
    </row>
    <row r="4262" customFormat="false" ht="15" hidden="false" customHeight="false" outlineLevel="0" collapsed="false">
      <c r="A4262" s="4" t="n">
        <v>40868</v>
      </c>
      <c r="B4262" s="0" t="s">
        <v>215</v>
      </c>
      <c r="C4262" s="0" t="s">
        <v>216</v>
      </c>
      <c r="D4262" s="14" t="n">
        <v>136.93</v>
      </c>
    </row>
    <row r="4263" customFormat="false" ht="15" hidden="false" customHeight="false" outlineLevel="0" collapsed="false">
      <c r="A4263" s="4" t="n">
        <v>40868</v>
      </c>
      <c r="B4263" s="0" t="s">
        <v>217</v>
      </c>
      <c r="C4263" s="0" t="s">
        <v>218</v>
      </c>
      <c r="D4263" s="14" t="n">
        <v>199.48</v>
      </c>
    </row>
    <row r="4264" customFormat="false" ht="15" hidden="false" customHeight="false" outlineLevel="0" collapsed="false">
      <c r="A4264" s="4" t="n">
        <v>40868</v>
      </c>
      <c r="B4264" s="0" t="s">
        <v>219</v>
      </c>
      <c r="C4264" s="0" t="s">
        <v>220</v>
      </c>
      <c r="D4264" s="14" t="n">
        <v>417.93</v>
      </c>
    </row>
    <row r="4265" customFormat="false" ht="15" hidden="false" customHeight="false" outlineLevel="0" collapsed="false">
      <c r="A4265" s="4" t="n">
        <v>40868</v>
      </c>
      <c r="B4265" s="0" t="s">
        <v>221</v>
      </c>
      <c r="C4265" s="0" t="s">
        <v>222</v>
      </c>
      <c r="D4265" s="14" t="n">
        <v>444.59</v>
      </c>
    </row>
    <row r="4266" customFormat="false" ht="15" hidden="false" customHeight="false" outlineLevel="0" collapsed="false">
      <c r="A4266" s="4" t="n">
        <v>40868</v>
      </c>
      <c r="B4266" s="0" t="s">
        <v>223</v>
      </c>
      <c r="C4266" s="0" t="s">
        <v>224</v>
      </c>
      <c r="D4266" s="14" t="n">
        <v>5698.21</v>
      </c>
    </row>
    <row r="4267" customFormat="false" ht="15" hidden="false" customHeight="false" outlineLevel="0" collapsed="false">
      <c r="A4267" s="4" t="n">
        <v>40868</v>
      </c>
      <c r="B4267" s="0" t="s">
        <v>225</v>
      </c>
      <c r="C4267" s="0" t="s">
        <v>226</v>
      </c>
      <c r="D4267" s="14" t="n">
        <v>841.99</v>
      </c>
    </row>
    <row r="4268" customFormat="false" ht="15" hidden="false" customHeight="false" outlineLevel="0" collapsed="false">
      <c r="A4268" s="4" t="n">
        <v>40868</v>
      </c>
      <c r="B4268" s="0" t="s">
        <v>227</v>
      </c>
      <c r="C4268" s="0" t="s">
        <v>228</v>
      </c>
      <c r="D4268" s="14" t="n">
        <v>845.96</v>
      </c>
    </row>
    <row r="4269" customFormat="false" ht="15" hidden="false" customHeight="false" outlineLevel="0" collapsed="false">
      <c r="A4269" s="4" t="n">
        <v>40868</v>
      </c>
      <c r="B4269" s="0" t="s">
        <v>229</v>
      </c>
      <c r="C4269" s="0" t="s">
        <v>230</v>
      </c>
      <c r="D4269" s="14" t="n">
        <v>1094.8</v>
      </c>
    </row>
    <row r="4270" customFormat="false" ht="15" hidden="false" customHeight="false" outlineLevel="0" collapsed="false">
      <c r="A4270" s="4" t="n">
        <v>40868</v>
      </c>
      <c r="B4270" s="0" t="s">
        <v>231</v>
      </c>
      <c r="C4270" s="0" t="s">
        <v>232</v>
      </c>
      <c r="D4270" s="14" t="n">
        <v>470.84</v>
      </c>
    </row>
    <row r="4271" customFormat="false" ht="15" hidden="false" customHeight="false" outlineLevel="0" collapsed="false">
      <c r="A4271" s="4" t="n">
        <v>40868</v>
      </c>
      <c r="B4271" s="0" t="s">
        <v>233</v>
      </c>
      <c r="C4271" s="0" t="s">
        <v>234</v>
      </c>
      <c r="D4271" s="14" t="n">
        <v>1992.73</v>
      </c>
    </row>
    <row r="4272" customFormat="false" ht="15" hidden="false" customHeight="false" outlineLevel="0" collapsed="false">
      <c r="A4272" s="4" t="n">
        <v>40868</v>
      </c>
      <c r="B4272" s="0" t="s">
        <v>235</v>
      </c>
      <c r="C4272" s="0" t="s">
        <v>236</v>
      </c>
      <c r="D4272" s="14" t="n">
        <v>5.79</v>
      </c>
    </row>
    <row r="4273" customFormat="false" ht="15" hidden="false" customHeight="false" outlineLevel="0" collapsed="false">
      <c r="A4273" s="4" t="n">
        <v>40868</v>
      </c>
      <c r="B4273" s="0" t="s">
        <v>237</v>
      </c>
      <c r="C4273" s="0" t="s">
        <v>238</v>
      </c>
      <c r="D4273" s="14" t="n">
        <v>152.94</v>
      </c>
    </row>
    <row r="4274" customFormat="false" ht="15" hidden="false" customHeight="false" outlineLevel="0" collapsed="false">
      <c r="A4274" s="4" t="n">
        <v>40868</v>
      </c>
      <c r="B4274" s="0" t="s">
        <v>239</v>
      </c>
      <c r="C4274" s="0" t="s">
        <v>240</v>
      </c>
      <c r="D4274" s="14" t="n">
        <v>1199.01</v>
      </c>
    </row>
    <row r="4275" customFormat="false" ht="15" hidden="false" customHeight="false" outlineLevel="0" collapsed="false">
      <c r="A4275" s="4" t="n">
        <v>40868</v>
      </c>
      <c r="B4275" s="0" t="s">
        <v>241</v>
      </c>
      <c r="C4275" s="0" t="s">
        <v>242</v>
      </c>
      <c r="D4275" s="14" t="n">
        <v>1021.2</v>
      </c>
    </row>
    <row r="4276" customFormat="false" ht="15" hidden="false" customHeight="false" outlineLevel="0" collapsed="false">
      <c r="A4276" s="4" t="n">
        <v>40868</v>
      </c>
      <c r="B4276" s="0" t="s">
        <v>243</v>
      </c>
      <c r="C4276" s="0" t="s">
        <v>244</v>
      </c>
      <c r="D4276" s="14" t="n">
        <v>425.75</v>
      </c>
    </row>
    <row r="4277" customFormat="false" ht="15" hidden="false" customHeight="false" outlineLevel="0" collapsed="false">
      <c r="A4277" s="4" t="n">
        <v>40868</v>
      </c>
      <c r="B4277" s="0" t="s">
        <v>245</v>
      </c>
      <c r="C4277" s="0" t="s">
        <v>246</v>
      </c>
      <c r="D4277" s="14" t="n">
        <v>366.51</v>
      </c>
    </row>
    <row r="4278" customFormat="false" ht="15" hidden="false" customHeight="false" outlineLevel="0" collapsed="false">
      <c r="A4278" s="4" t="n">
        <v>40868</v>
      </c>
      <c r="B4278" s="0" t="s">
        <v>247</v>
      </c>
      <c r="C4278" s="0" t="s">
        <v>248</v>
      </c>
      <c r="D4278" s="14" t="n">
        <v>737.95</v>
      </c>
    </row>
    <row r="4279" customFormat="false" ht="15" hidden="false" customHeight="false" outlineLevel="0" collapsed="false">
      <c r="A4279" s="4" t="n">
        <v>40868</v>
      </c>
      <c r="B4279" s="0" t="s">
        <v>253</v>
      </c>
      <c r="C4279" s="0" t="s">
        <v>254</v>
      </c>
      <c r="D4279" s="14" t="n">
        <v>785.1</v>
      </c>
    </row>
    <row r="4280" customFormat="false" ht="15" hidden="false" customHeight="false" outlineLevel="0" collapsed="false">
      <c r="A4280" s="4" t="n">
        <v>40868</v>
      </c>
      <c r="B4280" s="0" t="s">
        <v>255</v>
      </c>
      <c r="C4280" s="0" t="s">
        <v>256</v>
      </c>
      <c r="D4280" s="14" t="n">
        <v>559.89</v>
      </c>
    </row>
    <row r="4281" customFormat="false" ht="15" hidden="false" customHeight="false" outlineLevel="0" collapsed="false">
      <c r="A4281" s="4" t="n">
        <v>40868</v>
      </c>
      <c r="B4281" s="0" t="s">
        <v>257</v>
      </c>
      <c r="C4281" s="0" t="s">
        <v>258</v>
      </c>
      <c r="D4281" s="14" t="n">
        <v>366.72</v>
      </c>
    </row>
    <row r="4282" customFormat="false" ht="15" hidden="false" customHeight="false" outlineLevel="0" collapsed="false">
      <c r="A4282" s="4" t="n">
        <v>40868</v>
      </c>
      <c r="B4282" s="0" t="s">
        <v>259</v>
      </c>
      <c r="C4282" s="0" t="s">
        <v>260</v>
      </c>
      <c r="D4282" s="14" t="n">
        <v>108.71</v>
      </c>
    </row>
    <row r="4283" customFormat="false" ht="15" hidden="false" customHeight="false" outlineLevel="0" collapsed="false">
      <c r="A4283" s="4" t="n">
        <v>40868</v>
      </c>
      <c r="B4283" s="0" t="s">
        <v>261</v>
      </c>
      <c r="C4283" s="0" t="s">
        <v>262</v>
      </c>
      <c r="D4283" s="14" t="n">
        <v>544.98</v>
      </c>
    </row>
    <row r="4284" customFormat="false" ht="15" hidden="false" customHeight="false" outlineLevel="0" collapsed="false">
      <c r="A4284" s="4" t="n">
        <v>40868</v>
      </c>
      <c r="B4284" s="0" t="s">
        <v>263</v>
      </c>
      <c r="C4284" s="0" t="s">
        <v>264</v>
      </c>
      <c r="D4284" s="14" t="n">
        <v>143.37</v>
      </c>
    </row>
    <row r="4285" customFormat="false" ht="15" hidden="false" customHeight="false" outlineLevel="0" collapsed="false">
      <c r="A4285" s="4" t="n">
        <v>40868</v>
      </c>
      <c r="B4285" s="0" t="s">
        <v>265</v>
      </c>
      <c r="C4285" s="0" t="s">
        <v>266</v>
      </c>
      <c r="D4285" s="14" t="n">
        <v>127.13</v>
      </c>
    </row>
    <row r="4286" customFormat="false" ht="15" hidden="false" customHeight="false" outlineLevel="0" collapsed="false">
      <c r="A4286" s="4" t="n">
        <v>40868</v>
      </c>
      <c r="B4286" s="0" t="s">
        <v>267</v>
      </c>
      <c r="C4286" s="0" t="s">
        <v>268</v>
      </c>
      <c r="D4286" s="14" t="n">
        <v>203.26</v>
      </c>
    </row>
    <row r="4287" customFormat="false" ht="15" hidden="false" customHeight="false" outlineLevel="0" collapsed="false">
      <c r="A4287" s="4" t="n">
        <v>40868</v>
      </c>
      <c r="B4287" s="0" t="s">
        <v>269</v>
      </c>
      <c r="C4287" s="0" t="s">
        <v>270</v>
      </c>
      <c r="D4287" s="14" t="n">
        <v>2430.9</v>
      </c>
    </row>
    <row r="4288" customFormat="false" ht="15" hidden="false" customHeight="false" outlineLevel="0" collapsed="false">
      <c r="A4288" s="4" t="n">
        <v>40868</v>
      </c>
      <c r="B4288" s="0" t="s">
        <v>271</v>
      </c>
      <c r="C4288" s="0" t="s">
        <v>272</v>
      </c>
      <c r="D4288" s="14" t="n">
        <v>191.53</v>
      </c>
    </row>
    <row r="4289" customFormat="false" ht="15" hidden="false" customHeight="false" outlineLevel="0" collapsed="false">
      <c r="A4289" s="4" t="n">
        <v>40868</v>
      </c>
      <c r="B4289" s="0" t="s">
        <v>273</v>
      </c>
      <c r="C4289" s="0" t="s">
        <v>274</v>
      </c>
      <c r="D4289" s="14" t="n">
        <v>81.46</v>
      </c>
    </row>
    <row r="4290" customFormat="false" ht="15" hidden="false" customHeight="false" outlineLevel="0" collapsed="false">
      <c r="A4290" s="4" t="n">
        <v>40868</v>
      </c>
      <c r="B4290" s="0" t="s">
        <v>275</v>
      </c>
      <c r="C4290" s="0" t="s">
        <v>276</v>
      </c>
      <c r="D4290" s="14" t="n">
        <v>96.48</v>
      </c>
    </row>
    <row r="4291" customFormat="false" ht="15" hidden="false" customHeight="false" outlineLevel="0" collapsed="false">
      <c r="A4291" s="4" t="n">
        <v>40868</v>
      </c>
      <c r="B4291" s="0" t="s">
        <v>277</v>
      </c>
      <c r="C4291" s="0" t="s">
        <v>278</v>
      </c>
      <c r="D4291" s="14" t="n">
        <v>15.3</v>
      </c>
    </row>
    <row r="4292" customFormat="false" ht="15" hidden="false" customHeight="false" outlineLevel="0" collapsed="false">
      <c r="A4292" s="4" t="n">
        <v>40868</v>
      </c>
      <c r="B4292" s="0" t="s">
        <v>279</v>
      </c>
      <c r="C4292" s="0" t="s">
        <v>280</v>
      </c>
      <c r="D4292" s="14" t="n">
        <v>52.77</v>
      </c>
    </row>
    <row r="4293" customFormat="false" ht="15" hidden="false" customHeight="false" outlineLevel="0" collapsed="false">
      <c r="A4293" s="4" t="n">
        <v>40868</v>
      </c>
      <c r="B4293" s="0" t="s">
        <v>281</v>
      </c>
      <c r="C4293" s="0" t="s">
        <v>282</v>
      </c>
      <c r="D4293" s="14" t="n">
        <v>52.54</v>
      </c>
    </row>
    <row r="4294" customFormat="false" ht="15" hidden="false" customHeight="false" outlineLevel="0" collapsed="false">
      <c r="A4294" s="4" t="n">
        <v>40868</v>
      </c>
      <c r="B4294" s="0" t="s">
        <v>283</v>
      </c>
      <c r="C4294" s="0" t="s">
        <v>284</v>
      </c>
      <c r="D4294" s="14" t="n">
        <v>726.22</v>
      </c>
    </row>
    <row r="4295" customFormat="false" ht="15" hidden="false" customHeight="false" outlineLevel="0" collapsed="false">
      <c r="A4295" s="4" t="n">
        <v>40868</v>
      </c>
      <c r="B4295" s="0" t="s">
        <v>285</v>
      </c>
      <c r="C4295" s="0" t="s">
        <v>286</v>
      </c>
      <c r="D4295" s="14" t="n">
        <v>655.28</v>
      </c>
    </row>
    <row r="4296" customFormat="false" ht="15" hidden="false" customHeight="false" outlineLevel="0" collapsed="false">
      <c r="A4296" s="4" t="n">
        <v>40868</v>
      </c>
      <c r="B4296" s="0" t="s">
        <v>287</v>
      </c>
      <c r="C4296" s="0" t="s">
        <v>288</v>
      </c>
      <c r="D4296" s="14" t="n">
        <v>1312.09</v>
      </c>
    </row>
    <row r="4297" customFormat="false" ht="15" hidden="false" customHeight="false" outlineLevel="0" collapsed="false">
      <c r="A4297" s="4" t="n">
        <v>40868</v>
      </c>
      <c r="B4297" s="0" t="s">
        <v>289</v>
      </c>
      <c r="C4297" s="0" t="s">
        <v>290</v>
      </c>
      <c r="D4297" s="14" t="n">
        <v>529.12</v>
      </c>
    </row>
    <row r="4298" customFormat="false" ht="15" hidden="false" customHeight="false" outlineLevel="0" collapsed="false">
      <c r="A4298" s="4" t="n">
        <v>40868</v>
      </c>
      <c r="B4298" s="0" t="s">
        <v>291</v>
      </c>
      <c r="C4298" s="0" t="s">
        <v>292</v>
      </c>
      <c r="D4298" s="14" t="n">
        <v>424.54</v>
      </c>
    </row>
    <row r="4299" customFormat="false" ht="15" hidden="false" customHeight="false" outlineLevel="0" collapsed="false">
      <c r="A4299" s="4" t="n">
        <v>40868</v>
      </c>
      <c r="B4299" s="0" t="s">
        <v>293</v>
      </c>
      <c r="C4299" s="0" t="s">
        <v>294</v>
      </c>
      <c r="D4299" s="14" t="n">
        <v>102.51</v>
      </c>
    </row>
    <row r="4300" customFormat="false" ht="15" hidden="false" customHeight="false" outlineLevel="0" collapsed="false">
      <c r="A4300" s="4" t="n">
        <v>40868</v>
      </c>
      <c r="B4300" s="0" t="s">
        <v>295</v>
      </c>
      <c r="C4300" s="0" t="s">
        <v>296</v>
      </c>
      <c r="D4300" s="14" t="n">
        <v>275.3</v>
      </c>
    </row>
    <row r="4301" customFormat="false" ht="15" hidden="false" customHeight="false" outlineLevel="0" collapsed="false">
      <c r="A4301" s="4" t="n">
        <v>40868</v>
      </c>
      <c r="B4301" s="0" t="s">
        <v>297</v>
      </c>
      <c r="C4301" s="0" t="s">
        <v>298</v>
      </c>
      <c r="D4301" s="14" t="n">
        <v>62.35</v>
      </c>
    </row>
    <row r="4302" customFormat="false" ht="15" hidden="false" customHeight="false" outlineLevel="0" collapsed="false">
      <c r="A4302" s="4" t="n">
        <v>40868</v>
      </c>
      <c r="B4302" s="0" t="s">
        <v>299</v>
      </c>
      <c r="C4302" s="0" t="s">
        <v>300</v>
      </c>
      <c r="D4302" s="14" t="n">
        <v>667.03</v>
      </c>
    </row>
    <row r="4303" customFormat="false" ht="15" hidden="false" customHeight="false" outlineLevel="0" collapsed="false">
      <c r="A4303" s="4" t="n">
        <v>40868</v>
      </c>
      <c r="B4303" s="0" t="s">
        <v>301</v>
      </c>
      <c r="C4303" s="0" t="s">
        <v>302</v>
      </c>
      <c r="D4303" s="14" t="n">
        <v>484.98</v>
      </c>
    </row>
    <row r="4304" customFormat="false" ht="15" hidden="false" customHeight="false" outlineLevel="0" collapsed="false">
      <c r="A4304" s="4" t="n">
        <v>40868</v>
      </c>
      <c r="B4304" s="0" t="s">
        <v>303</v>
      </c>
      <c r="C4304" s="0" t="s">
        <v>304</v>
      </c>
      <c r="D4304" s="14" t="n">
        <v>245.29</v>
      </c>
    </row>
    <row r="4305" customFormat="false" ht="15" hidden="false" customHeight="false" outlineLevel="0" collapsed="false">
      <c r="A4305" s="4" t="n">
        <v>40868</v>
      </c>
      <c r="B4305" s="0" t="s">
        <v>305</v>
      </c>
      <c r="C4305" s="0" t="s">
        <v>306</v>
      </c>
      <c r="D4305" s="14" t="n">
        <v>562.84</v>
      </c>
    </row>
    <row r="4306" customFormat="false" ht="15" hidden="false" customHeight="false" outlineLevel="0" collapsed="false">
      <c r="A4306" s="4" t="n">
        <v>40868</v>
      </c>
      <c r="B4306" s="0" t="s">
        <v>307</v>
      </c>
      <c r="C4306" s="0" t="s">
        <v>308</v>
      </c>
      <c r="D4306" s="14" t="n">
        <v>770.6</v>
      </c>
    </row>
    <row r="4307" customFormat="false" ht="15" hidden="false" customHeight="false" outlineLevel="0" collapsed="false">
      <c r="A4307" s="4" t="n">
        <v>40868</v>
      </c>
      <c r="B4307" s="0" t="s">
        <v>309</v>
      </c>
      <c r="C4307" s="0" t="s">
        <v>310</v>
      </c>
      <c r="D4307" s="14" t="n">
        <v>5.79</v>
      </c>
    </row>
    <row r="4308" customFormat="false" ht="15" hidden="false" customHeight="false" outlineLevel="0" collapsed="false">
      <c r="A4308" s="4" t="n">
        <v>40868</v>
      </c>
      <c r="B4308" s="0" t="s">
        <v>311</v>
      </c>
      <c r="C4308" s="0" t="s">
        <v>312</v>
      </c>
      <c r="D4308" s="14" t="n">
        <v>3365.1</v>
      </c>
    </row>
    <row r="4309" customFormat="false" ht="15" hidden="false" customHeight="false" outlineLevel="0" collapsed="false">
      <c r="A4309" s="4" t="n">
        <v>40868</v>
      </c>
      <c r="B4309" s="0" t="s">
        <v>313</v>
      </c>
      <c r="C4309" s="0" t="s">
        <v>314</v>
      </c>
      <c r="D4309" s="14" t="n">
        <v>213.51</v>
      </c>
    </row>
    <row r="4310" customFormat="false" ht="15" hidden="false" customHeight="false" outlineLevel="0" collapsed="false">
      <c r="A4310" s="4" t="n">
        <v>40868</v>
      </c>
      <c r="B4310" s="0" t="s">
        <v>315</v>
      </c>
      <c r="C4310" s="0" t="s">
        <v>316</v>
      </c>
      <c r="D4310" s="14" t="n">
        <v>618.42</v>
      </c>
    </row>
    <row r="4311" customFormat="false" ht="15" hidden="false" customHeight="false" outlineLevel="0" collapsed="false">
      <c r="A4311" s="4" t="n">
        <v>40868</v>
      </c>
      <c r="B4311" s="0" t="s">
        <v>317</v>
      </c>
      <c r="C4311" s="0" t="s">
        <v>318</v>
      </c>
      <c r="D4311" s="14" t="n">
        <v>537.06</v>
      </c>
    </row>
    <row r="4312" customFormat="false" ht="15" hidden="false" customHeight="false" outlineLevel="0" collapsed="false">
      <c r="A4312" s="4" t="n">
        <v>40868</v>
      </c>
      <c r="B4312" s="0" t="s">
        <v>319</v>
      </c>
      <c r="C4312" s="0" t="s">
        <v>320</v>
      </c>
      <c r="D4312" s="14" t="n">
        <v>265.61</v>
      </c>
    </row>
    <row r="4313" customFormat="false" ht="15" hidden="false" customHeight="false" outlineLevel="0" collapsed="false">
      <c r="A4313" s="4" t="n">
        <v>40868</v>
      </c>
      <c r="B4313" s="0" t="s">
        <v>321</v>
      </c>
      <c r="C4313" s="0" t="s">
        <v>322</v>
      </c>
      <c r="D4313" s="14" t="n">
        <v>425.25</v>
      </c>
    </row>
    <row r="4314" customFormat="false" ht="15" hidden="false" customHeight="false" outlineLevel="0" collapsed="false">
      <c r="A4314" s="4" t="n">
        <v>40868</v>
      </c>
      <c r="B4314" s="0" t="s">
        <v>323</v>
      </c>
      <c r="C4314" s="0" t="s">
        <v>324</v>
      </c>
      <c r="D4314" s="14" t="n">
        <v>264.9</v>
      </c>
    </row>
    <row r="4315" customFormat="false" ht="15" hidden="false" customHeight="false" outlineLevel="0" collapsed="false">
      <c r="A4315" s="4" t="n">
        <v>40868</v>
      </c>
      <c r="B4315" s="0" t="s">
        <v>325</v>
      </c>
      <c r="C4315" s="0" t="s">
        <v>326</v>
      </c>
      <c r="D4315" s="14" t="n">
        <v>241.55</v>
      </c>
    </row>
    <row r="4316" customFormat="false" ht="15" hidden="false" customHeight="false" outlineLevel="0" collapsed="false">
      <c r="A4316" s="4" t="n">
        <v>40868</v>
      </c>
      <c r="B4316" s="0" t="s">
        <v>327</v>
      </c>
      <c r="C4316" s="0" t="s">
        <v>328</v>
      </c>
      <c r="D4316" s="14" t="n">
        <v>193.74</v>
      </c>
    </row>
    <row r="4317" customFormat="false" ht="15" hidden="false" customHeight="false" outlineLevel="0" collapsed="false">
      <c r="A4317" s="4" t="n">
        <v>40868</v>
      </c>
      <c r="B4317" s="0" t="s">
        <v>329</v>
      </c>
      <c r="C4317" s="0" t="s">
        <v>330</v>
      </c>
      <c r="D4317" s="14" t="n">
        <v>439.45</v>
      </c>
    </row>
    <row r="4318" customFormat="false" ht="15" hidden="false" customHeight="false" outlineLevel="0" collapsed="false">
      <c r="A4318" s="4" t="n">
        <v>40868</v>
      </c>
      <c r="B4318" s="0" t="s">
        <v>331</v>
      </c>
      <c r="C4318" s="0" t="s">
        <v>332</v>
      </c>
      <c r="D4318" s="14" t="n">
        <v>636.28</v>
      </c>
    </row>
    <row r="4319" customFormat="false" ht="15" hidden="false" customHeight="false" outlineLevel="0" collapsed="false">
      <c r="A4319" s="4" t="n">
        <v>40868</v>
      </c>
      <c r="B4319" s="0" t="s">
        <v>333</v>
      </c>
      <c r="C4319" s="0" t="s">
        <v>334</v>
      </c>
      <c r="D4319" s="14" t="n">
        <v>379.49</v>
      </c>
    </row>
    <row r="4320" customFormat="false" ht="15" hidden="false" customHeight="false" outlineLevel="0" collapsed="false">
      <c r="A4320" s="4" t="n">
        <v>40868</v>
      </c>
      <c r="B4320" s="0" t="s">
        <v>335</v>
      </c>
      <c r="C4320" s="0" t="s">
        <v>336</v>
      </c>
      <c r="D4320" s="14" t="n">
        <v>14.92</v>
      </c>
    </row>
    <row r="4321" customFormat="false" ht="15" hidden="false" customHeight="false" outlineLevel="0" collapsed="false">
      <c r="A4321" s="4" t="n">
        <v>40868</v>
      </c>
      <c r="B4321" s="0" t="s">
        <v>337</v>
      </c>
      <c r="C4321" s="0" t="s">
        <v>338</v>
      </c>
      <c r="D4321" s="14" t="n">
        <v>416.73</v>
      </c>
    </row>
    <row r="4322" customFormat="false" ht="15" hidden="false" customHeight="false" outlineLevel="0" collapsed="false">
      <c r="A4322" s="4" t="n">
        <v>40868</v>
      </c>
      <c r="B4322" s="0" t="s">
        <v>343</v>
      </c>
      <c r="C4322" s="0" t="s">
        <v>344</v>
      </c>
      <c r="D4322" s="14" t="n">
        <v>456.39</v>
      </c>
    </row>
    <row r="4323" customFormat="false" ht="15" hidden="false" customHeight="false" outlineLevel="0" collapsed="false">
      <c r="A4323" s="4" t="n">
        <v>40868</v>
      </c>
      <c r="B4323" s="0" t="s">
        <v>345</v>
      </c>
      <c r="C4323" s="0" t="s">
        <v>346</v>
      </c>
      <c r="D4323" s="14" t="n">
        <v>689.11</v>
      </c>
    </row>
    <row r="4324" customFormat="false" ht="15" hidden="false" customHeight="false" outlineLevel="0" collapsed="false">
      <c r="A4324" s="4" t="n">
        <v>40868</v>
      </c>
      <c r="B4324" s="0" t="s">
        <v>347</v>
      </c>
      <c r="C4324" s="0" t="s">
        <v>348</v>
      </c>
      <c r="D4324" s="14" t="n">
        <v>161.3</v>
      </c>
    </row>
    <row r="4325" customFormat="false" ht="15" hidden="false" customHeight="false" outlineLevel="0" collapsed="false">
      <c r="A4325" s="4" t="n">
        <v>40868</v>
      </c>
      <c r="B4325" s="0" t="s">
        <v>349</v>
      </c>
      <c r="C4325" s="0" t="s">
        <v>350</v>
      </c>
      <c r="D4325" s="14" t="n">
        <v>145.77</v>
      </c>
    </row>
    <row r="4326" customFormat="false" ht="15" hidden="false" customHeight="false" outlineLevel="0" collapsed="false">
      <c r="A4326" s="4" t="n">
        <v>40868</v>
      </c>
      <c r="B4326" s="0" t="s">
        <v>351</v>
      </c>
      <c r="C4326" s="0" t="s">
        <v>352</v>
      </c>
      <c r="D4326" s="14" t="n">
        <v>42.52</v>
      </c>
    </row>
    <row r="4327" customFormat="false" ht="15" hidden="false" customHeight="false" outlineLevel="0" collapsed="false">
      <c r="A4327" s="4" t="n">
        <v>40868</v>
      </c>
      <c r="B4327" s="0" t="s">
        <v>353</v>
      </c>
      <c r="C4327" s="0" t="s">
        <v>354</v>
      </c>
      <c r="D4327" s="14" t="n">
        <v>576.91</v>
      </c>
    </row>
    <row r="4328" customFormat="false" ht="15" hidden="false" customHeight="false" outlineLevel="0" collapsed="false">
      <c r="A4328" s="4" t="n">
        <v>40868</v>
      </c>
      <c r="B4328" s="0" t="s">
        <v>355</v>
      </c>
      <c r="C4328" s="0" t="s">
        <v>356</v>
      </c>
      <c r="D4328" s="14" t="n">
        <v>407.79</v>
      </c>
    </row>
    <row r="4329" customFormat="false" ht="15" hidden="false" customHeight="false" outlineLevel="0" collapsed="false">
      <c r="A4329" s="4" t="n">
        <v>40868</v>
      </c>
      <c r="B4329" s="0" t="s">
        <v>357</v>
      </c>
      <c r="C4329" s="0" t="s">
        <v>358</v>
      </c>
      <c r="D4329" s="14" t="n">
        <v>458.47</v>
      </c>
    </row>
    <row r="4330" customFormat="false" ht="15" hidden="false" customHeight="false" outlineLevel="0" collapsed="false">
      <c r="A4330" s="4" t="n">
        <v>40868</v>
      </c>
      <c r="B4330" s="0" t="s">
        <v>359</v>
      </c>
      <c r="C4330" s="0" t="s">
        <v>360</v>
      </c>
      <c r="D4330" s="14" t="n">
        <v>407.16</v>
      </c>
    </row>
    <row r="4331" customFormat="false" ht="15" hidden="false" customHeight="false" outlineLevel="0" collapsed="false">
      <c r="A4331" s="4" t="n">
        <v>40868</v>
      </c>
      <c r="B4331" s="0" t="s">
        <v>361</v>
      </c>
      <c r="C4331" s="0" t="s">
        <v>362</v>
      </c>
      <c r="D4331" s="14" t="n">
        <v>186.26</v>
      </c>
    </row>
    <row r="4332" customFormat="false" ht="15" hidden="false" customHeight="false" outlineLevel="0" collapsed="false">
      <c r="A4332" s="4" t="n">
        <v>40868</v>
      </c>
      <c r="B4332" s="0" t="s">
        <v>363</v>
      </c>
      <c r="C4332" s="0" t="s">
        <v>364</v>
      </c>
      <c r="D4332" s="14" t="n">
        <v>270.52</v>
      </c>
    </row>
    <row r="4333" customFormat="false" ht="15" hidden="false" customHeight="false" outlineLevel="0" collapsed="false">
      <c r="A4333" s="4" t="n">
        <v>40868</v>
      </c>
      <c r="B4333" s="0" t="s">
        <v>365</v>
      </c>
      <c r="C4333" s="0" t="s">
        <v>366</v>
      </c>
      <c r="D4333" s="14" t="n">
        <v>186.63</v>
      </c>
    </row>
    <row r="4334" customFormat="false" ht="15" hidden="false" customHeight="false" outlineLevel="0" collapsed="false">
      <c r="A4334" s="4" t="n">
        <v>40868</v>
      </c>
      <c r="B4334" s="0" t="s">
        <v>367</v>
      </c>
      <c r="C4334" s="0" t="s">
        <v>368</v>
      </c>
      <c r="D4334" s="14" t="n">
        <v>612.13</v>
      </c>
    </row>
    <row r="4335" customFormat="false" ht="15" hidden="false" customHeight="false" outlineLevel="0" collapsed="false">
      <c r="A4335" s="4" t="n">
        <v>40868</v>
      </c>
      <c r="B4335" s="0" t="s">
        <v>369</v>
      </c>
      <c r="C4335" s="0" t="s">
        <v>370</v>
      </c>
      <c r="D4335" s="14" t="n">
        <v>562.47</v>
      </c>
    </row>
    <row r="4336" customFormat="false" ht="15" hidden="false" customHeight="false" outlineLevel="0" collapsed="false">
      <c r="A4336" s="4" t="n">
        <v>40868</v>
      </c>
      <c r="B4336" s="0" t="s">
        <v>371</v>
      </c>
      <c r="C4336" s="0" t="s">
        <v>372</v>
      </c>
      <c r="D4336" s="14" t="n">
        <v>430.22</v>
      </c>
    </row>
    <row r="4337" customFormat="false" ht="15" hidden="false" customHeight="false" outlineLevel="0" collapsed="false">
      <c r="A4337" s="4" t="n">
        <v>40868</v>
      </c>
      <c r="B4337" s="0" t="s">
        <v>373</v>
      </c>
      <c r="C4337" s="0" t="s">
        <v>374</v>
      </c>
      <c r="D4337" s="14" t="n">
        <v>350.42</v>
      </c>
    </row>
    <row r="4338" customFormat="false" ht="15" hidden="false" customHeight="false" outlineLevel="0" collapsed="false">
      <c r="A4338" s="4" t="n">
        <v>40868</v>
      </c>
      <c r="B4338" s="0" t="s">
        <v>375</v>
      </c>
      <c r="C4338" s="0" t="s">
        <v>376</v>
      </c>
      <c r="D4338" s="14" t="n">
        <v>35.7</v>
      </c>
    </row>
    <row r="4339" customFormat="false" ht="15" hidden="false" customHeight="false" outlineLevel="0" collapsed="false">
      <c r="A4339" s="4" t="n">
        <v>40868</v>
      </c>
      <c r="B4339" s="0" t="s">
        <v>377</v>
      </c>
      <c r="C4339" s="0" t="s">
        <v>378</v>
      </c>
      <c r="D4339" s="14" t="n">
        <v>72.69</v>
      </c>
    </row>
    <row r="4340" customFormat="false" ht="15" hidden="false" customHeight="false" outlineLevel="0" collapsed="false">
      <c r="A4340" s="4" t="n">
        <v>40868</v>
      </c>
      <c r="B4340" s="0" t="s">
        <v>379</v>
      </c>
      <c r="C4340" s="0" t="s">
        <v>380</v>
      </c>
      <c r="D4340" s="14" t="n">
        <v>-1.65</v>
      </c>
    </row>
    <row r="4341" customFormat="false" ht="15" hidden="false" customHeight="false" outlineLevel="0" collapsed="false">
      <c r="A4341" s="4" t="n">
        <v>40868</v>
      </c>
      <c r="B4341" s="0" t="s">
        <v>381</v>
      </c>
      <c r="C4341" s="0" t="s">
        <v>382</v>
      </c>
      <c r="D4341" s="14" t="n">
        <v>217.33</v>
      </c>
    </row>
    <row r="4342" customFormat="false" ht="15" hidden="false" customHeight="false" outlineLevel="0" collapsed="false">
      <c r="A4342" s="4" t="n">
        <v>40868</v>
      </c>
      <c r="B4342" s="0" t="s">
        <v>383</v>
      </c>
      <c r="C4342" s="0" t="s">
        <v>384</v>
      </c>
      <c r="D4342" s="14" t="n">
        <v>60.61</v>
      </c>
    </row>
    <row r="4343" customFormat="false" ht="15" hidden="false" customHeight="false" outlineLevel="0" collapsed="false">
      <c r="A4343" s="4" t="n">
        <v>40868</v>
      </c>
      <c r="B4343" s="0" t="s">
        <v>385</v>
      </c>
      <c r="C4343" s="0" t="s">
        <v>386</v>
      </c>
      <c r="D4343" s="14" t="n">
        <v>737.79</v>
      </c>
    </row>
    <row r="4344" customFormat="false" ht="15" hidden="false" customHeight="false" outlineLevel="0" collapsed="false">
      <c r="A4344" s="4" t="n">
        <v>40868</v>
      </c>
      <c r="B4344" s="0" t="s">
        <v>387</v>
      </c>
      <c r="C4344" s="0" t="s">
        <v>388</v>
      </c>
      <c r="D4344" s="14" t="n">
        <v>133.04</v>
      </c>
    </row>
    <row r="4345" customFormat="false" ht="15" hidden="false" customHeight="false" outlineLevel="0" collapsed="false">
      <c r="A4345" s="4" t="n">
        <v>40868</v>
      </c>
      <c r="B4345" s="0" t="s">
        <v>389</v>
      </c>
      <c r="C4345" s="0" t="s">
        <v>390</v>
      </c>
      <c r="D4345" s="14" t="n">
        <v>24.04</v>
      </c>
    </row>
    <row r="4346" customFormat="false" ht="15" hidden="false" customHeight="false" outlineLevel="0" collapsed="false">
      <c r="A4346" s="4" t="n">
        <v>40868</v>
      </c>
      <c r="B4346" s="0" t="s">
        <v>391</v>
      </c>
      <c r="C4346" s="0" t="s">
        <v>392</v>
      </c>
      <c r="D4346" s="14" t="n">
        <v>370.54</v>
      </c>
    </row>
    <row r="4347" customFormat="false" ht="15" hidden="false" customHeight="false" outlineLevel="0" collapsed="false">
      <c r="A4347" s="4" t="n">
        <v>40868</v>
      </c>
      <c r="B4347" s="0" t="s">
        <v>393</v>
      </c>
      <c r="C4347" s="0" t="s">
        <v>394</v>
      </c>
      <c r="D4347" s="14" t="n">
        <v>74.25</v>
      </c>
    </row>
    <row r="4348" customFormat="false" ht="15" hidden="false" customHeight="false" outlineLevel="0" collapsed="false">
      <c r="A4348" s="4" t="n">
        <v>40868</v>
      </c>
      <c r="B4348" s="0" t="s">
        <v>395</v>
      </c>
      <c r="C4348" s="0" t="s">
        <v>396</v>
      </c>
      <c r="D4348" s="14" t="n">
        <v>39.83</v>
      </c>
    </row>
    <row r="4349" customFormat="false" ht="15" hidden="false" customHeight="false" outlineLevel="0" collapsed="false">
      <c r="A4349" s="4" t="n">
        <v>40868</v>
      </c>
      <c r="B4349" s="0" t="s">
        <v>397</v>
      </c>
      <c r="C4349" s="0" t="s">
        <v>398</v>
      </c>
      <c r="D4349" s="14" t="n">
        <v>114.92</v>
      </c>
    </row>
    <row r="4350" customFormat="false" ht="15" hidden="false" customHeight="false" outlineLevel="0" collapsed="false">
      <c r="A4350" s="4" t="n">
        <v>40868</v>
      </c>
      <c r="B4350" s="0" t="s">
        <v>399</v>
      </c>
      <c r="C4350" s="0" t="s">
        <v>400</v>
      </c>
      <c r="D4350" s="14" t="n">
        <v>370.27</v>
      </c>
    </row>
    <row r="4351" customFormat="false" ht="15" hidden="false" customHeight="false" outlineLevel="0" collapsed="false">
      <c r="A4351" s="4" t="n">
        <v>40868</v>
      </c>
      <c r="B4351" s="0" t="s">
        <v>401</v>
      </c>
      <c r="C4351" s="0" t="s">
        <v>402</v>
      </c>
      <c r="D4351" s="14" t="n">
        <v>301.01</v>
      </c>
    </row>
    <row r="4352" customFormat="false" ht="15" hidden="false" customHeight="false" outlineLevel="0" collapsed="false">
      <c r="A4352" s="4" t="n">
        <v>40868</v>
      </c>
      <c r="B4352" s="0" t="s">
        <v>403</v>
      </c>
      <c r="C4352" s="0" t="s">
        <v>404</v>
      </c>
      <c r="D4352" s="14" t="n">
        <v>414.85</v>
      </c>
    </row>
    <row r="4353" customFormat="false" ht="15" hidden="false" customHeight="false" outlineLevel="0" collapsed="false">
      <c r="A4353" s="4" t="n">
        <v>40868</v>
      </c>
      <c r="B4353" s="0" t="s">
        <v>405</v>
      </c>
      <c r="C4353" s="0" t="s">
        <v>406</v>
      </c>
      <c r="D4353" s="14" t="n">
        <v>510.02</v>
      </c>
    </row>
    <row r="4354" customFormat="false" ht="15" hidden="false" customHeight="false" outlineLevel="0" collapsed="false">
      <c r="A4354" s="4" t="n">
        <v>40868</v>
      </c>
      <c r="B4354" s="0" t="s">
        <v>407</v>
      </c>
      <c r="C4354" s="0" t="s">
        <v>408</v>
      </c>
      <c r="D4354" s="14" t="n">
        <v>432.13</v>
      </c>
    </row>
    <row r="4355" customFormat="false" ht="15" hidden="false" customHeight="false" outlineLevel="0" collapsed="false">
      <c r="A4355" s="4" t="n">
        <v>40868</v>
      </c>
      <c r="B4355" s="0" t="s">
        <v>409</v>
      </c>
      <c r="C4355" s="0" t="s">
        <v>410</v>
      </c>
      <c r="D4355" s="14" t="n">
        <v>278.53</v>
      </c>
    </row>
    <row r="4356" customFormat="false" ht="15" hidden="false" customHeight="false" outlineLevel="0" collapsed="false">
      <c r="A4356" s="4" t="n">
        <v>40868</v>
      </c>
      <c r="B4356" s="0" t="s">
        <v>411</v>
      </c>
      <c r="C4356" s="0" t="s">
        <v>412</v>
      </c>
      <c r="D4356" s="14" t="n">
        <v>977.51</v>
      </c>
    </row>
    <row r="4357" customFormat="false" ht="15" hidden="false" customHeight="false" outlineLevel="0" collapsed="false">
      <c r="A4357" s="4" t="n">
        <v>40868</v>
      </c>
      <c r="B4357" s="0" t="s">
        <v>413</v>
      </c>
      <c r="C4357" s="0" t="s">
        <v>414</v>
      </c>
      <c r="D4357" s="14" t="n">
        <v>722.5</v>
      </c>
    </row>
    <row r="4358" customFormat="false" ht="15" hidden="false" customHeight="false" outlineLevel="0" collapsed="false">
      <c r="A4358" s="4" t="n">
        <v>40868</v>
      </c>
      <c r="B4358" s="0" t="s">
        <v>415</v>
      </c>
      <c r="C4358" s="0" t="s">
        <v>416</v>
      </c>
      <c r="D4358" s="14" t="n">
        <v>301.58</v>
      </c>
    </row>
    <row r="4359" customFormat="false" ht="15" hidden="false" customHeight="false" outlineLevel="0" collapsed="false">
      <c r="A4359" s="4" t="n">
        <v>40868</v>
      </c>
      <c r="B4359" s="0" t="s">
        <v>417</v>
      </c>
      <c r="C4359" s="0" t="s">
        <v>418</v>
      </c>
      <c r="D4359" s="14" t="n">
        <v>231.24</v>
      </c>
    </row>
    <row r="4360" customFormat="false" ht="15" hidden="false" customHeight="false" outlineLevel="0" collapsed="false">
      <c r="A4360" s="4" t="n">
        <v>40868</v>
      </c>
      <c r="B4360" s="0" t="s">
        <v>419</v>
      </c>
      <c r="C4360" s="0" t="s">
        <v>420</v>
      </c>
      <c r="D4360" s="14" t="n">
        <v>523.34</v>
      </c>
    </row>
    <row r="4361" customFormat="false" ht="15" hidden="false" customHeight="false" outlineLevel="0" collapsed="false">
      <c r="A4361" s="4" t="n">
        <v>40868</v>
      </c>
      <c r="B4361" s="0" t="s">
        <v>421</v>
      </c>
      <c r="C4361" s="0" t="s">
        <v>422</v>
      </c>
      <c r="D4361" s="14" t="n">
        <v>123.69</v>
      </c>
    </row>
    <row r="4362" customFormat="false" ht="15" hidden="false" customHeight="false" outlineLevel="0" collapsed="false">
      <c r="A4362" s="4" t="n">
        <v>40868</v>
      </c>
      <c r="B4362" s="0" t="s">
        <v>423</v>
      </c>
      <c r="C4362" s="0" t="s">
        <v>424</v>
      </c>
      <c r="D4362" s="14" t="n">
        <v>318.03</v>
      </c>
    </row>
    <row r="4363" customFormat="false" ht="15" hidden="false" customHeight="false" outlineLevel="0" collapsed="false">
      <c r="A4363" s="4" t="n">
        <v>40868</v>
      </c>
      <c r="B4363" s="0" t="s">
        <v>425</v>
      </c>
      <c r="C4363" s="0" t="s">
        <v>426</v>
      </c>
      <c r="D4363" s="14" t="n">
        <v>619.98</v>
      </c>
    </row>
    <row r="4364" customFormat="false" ht="15" hidden="false" customHeight="false" outlineLevel="0" collapsed="false">
      <c r="A4364" s="4" t="n">
        <v>40868</v>
      </c>
      <c r="B4364" s="0" t="s">
        <v>427</v>
      </c>
      <c r="C4364" s="0" t="s">
        <v>428</v>
      </c>
      <c r="D4364" s="14" t="n">
        <v>79</v>
      </c>
    </row>
    <row r="4365" customFormat="false" ht="15" hidden="false" customHeight="false" outlineLevel="0" collapsed="false">
      <c r="A4365" s="4" t="n">
        <v>40868</v>
      </c>
      <c r="B4365" s="0" t="s">
        <v>431</v>
      </c>
      <c r="C4365" s="0" t="s">
        <v>432</v>
      </c>
      <c r="D4365" s="14" t="n">
        <v>197.1</v>
      </c>
    </row>
    <row r="4366" customFormat="false" ht="15" hidden="false" customHeight="false" outlineLevel="0" collapsed="false">
      <c r="A4366" s="4" t="n">
        <v>40868</v>
      </c>
      <c r="B4366" s="0" t="s">
        <v>433</v>
      </c>
      <c r="C4366" s="0" t="s">
        <v>434</v>
      </c>
      <c r="D4366" s="14" t="n">
        <v>107.8</v>
      </c>
    </row>
    <row r="4367" customFormat="false" ht="15" hidden="false" customHeight="false" outlineLevel="0" collapsed="false">
      <c r="A4367" s="4" t="n">
        <v>40868</v>
      </c>
      <c r="B4367" s="0" t="s">
        <v>435</v>
      </c>
      <c r="C4367" s="0" t="s">
        <v>436</v>
      </c>
      <c r="D4367" s="14" t="n">
        <v>368.33</v>
      </c>
    </row>
    <row r="4368" customFormat="false" ht="15" hidden="false" customHeight="false" outlineLevel="0" collapsed="false">
      <c r="A4368" s="4" t="n">
        <v>40868</v>
      </c>
      <c r="B4368" s="0" t="s">
        <v>437</v>
      </c>
      <c r="C4368" s="0" t="s">
        <v>438</v>
      </c>
      <c r="D4368" s="14" t="n">
        <v>97.18</v>
      </c>
    </row>
    <row r="4369" customFormat="false" ht="15" hidden="false" customHeight="false" outlineLevel="0" collapsed="false">
      <c r="A4369" s="4" t="n">
        <v>40868</v>
      </c>
      <c r="B4369" s="0" t="s">
        <v>439</v>
      </c>
      <c r="C4369" s="0" t="s">
        <v>440</v>
      </c>
      <c r="D4369" s="14" t="n">
        <v>318.65</v>
      </c>
    </row>
    <row r="4370" customFormat="false" ht="15" hidden="false" customHeight="false" outlineLevel="0" collapsed="false">
      <c r="A4370" s="4" t="n">
        <v>40868</v>
      </c>
      <c r="B4370" s="0" t="s">
        <v>441</v>
      </c>
      <c r="C4370" s="0" t="s">
        <v>442</v>
      </c>
      <c r="D4370" s="14" t="n">
        <v>612.31</v>
      </c>
    </row>
    <row r="4371" customFormat="false" ht="15" hidden="false" customHeight="false" outlineLevel="0" collapsed="false">
      <c r="A4371" s="4" t="n">
        <v>40868</v>
      </c>
      <c r="B4371" s="0" t="s">
        <v>443</v>
      </c>
      <c r="C4371" s="0" t="s">
        <v>444</v>
      </c>
      <c r="D4371" s="14" t="n">
        <v>70.67</v>
      </c>
    </row>
    <row r="4372" customFormat="false" ht="15" hidden="false" customHeight="false" outlineLevel="0" collapsed="false">
      <c r="A4372" s="4" t="n">
        <v>40868</v>
      </c>
      <c r="B4372" s="0" t="s">
        <v>445</v>
      </c>
      <c r="C4372" s="0" t="s">
        <v>446</v>
      </c>
      <c r="D4372" s="14" t="n">
        <v>49.9</v>
      </c>
    </row>
    <row r="4373" customFormat="false" ht="15" hidden="false" customHeight="false" outlineLevel="0" collapsed="false">
      <c r="A4373" s="4" t="n">
        <v>40868</v>
      </c>
      <c r="B4373" s="0" t="s">
        <v>447</v>
      </c>
      <c r="C4373" s="0" t="s">
        <v>448</v>
      </c>
      <c r="D4373" s="14" t="n">
        <v>595</v>
      </c>
    </row>
    <row r="4374" customFormat="false" ht="15" hidden="false" customHeight="false" outlineLevel="0" collapsed="false">
      <c r="A4374" s="4" t="n">
        <v>40868</v>
      </c>
      <c r="B4374" s="0" t="s">
        <v>449</v>
      </c>
      <c r="C4374" s="0" t="s">
        <v>450</v>
      </c>
      <c r="D4374" s="14" t="n">
        <v>935.83</v>
      </c>
    </row>
    <row r="4375" customFormat="false" ht="15" hidden="false" customHeight="false" outlineLevel="0" collapsed="false">
      <c r="A4375" s="4" t="n">
        <v>40868</v>
      </c>
      <c r="B4375" s="0" t="s">
        <v>451</v>
      </c>
      <c r="C4375" s="0" t="s">
        <v>452</v>
      </c>
      <c r="D4375" s="14" t="n">
        <v>88.24</v>
      </c>
    </row>
    <row r="4376" customFormat="false" ht="15" hidden="false" customHeight="false" outlineLevel="0" collapsed="false">
      <c r="A4376" s="4" t="n">
        <v>40868</v>
      </c>
      <c r="B4376" s="0" t="s">
        <v>453</v>
      </c>
      <c r="C4376" s="0" t="s">
        <v>454</v>
      </c>
      <c r="D4376" s="14" t="n">
        <v>221.6</v>
      </c>
    </row>
    <row r="4377" customFormat="false" ht="15" hidden="false" customHeight="false" outlineLevel="0" collapsed="false">
      <c r="A4377" s="4" t="n">
        <v>40868</v>
      </c>
      <c r="B4377" s="0" t="s">
        <v>455</v>
      </c>
      <c r="C4377" s="0" t="s">
        <v>456</v>
      </c>
      <c r="D4377" s="14" t="n">
        <v>289.44</v>
      </c>
    </row>
    <row r="4378" customFormat="false" ht="15" hidden="false" customHeight="false" outlineLevel="0" collapsed="false">
      <c r="A4378" s="4" t="n">
        <v>40868</v>
      </c>
      <c r="B4378" s="0" t="s">
        <v>457</v>
      </c>
      <c r="C4378" s="0" t="s">
        <v>458</v>
      </c>
      <c r="D4378" s="14" t="n">
        <v>373.24</v>
      </c>
    </row>
    <row r="4379" customFormat="false" ht="15" hidden="false" customHeight="false" outlineLevel="0" collapsed="false">
      <c r="A4379" s="4" t="n">
        <v>40868</v>
      </c>
      <c r="B4379" s="0" t="s">
        <v>459</v>
      </c>
      <c r="C4379" s="0" t="s">
        <v>460</v>
      </c>
      <c r="D4379" s="14" t="n">
        <v>725.25</v>
      </c>
    </row>
    <row r="4380" customFormat="false" ht="15" hidden="false" customHeight="false" outlineLevel="0" collapsed="false">
      <c r="A4380" s="4" t="n">
        <v>40868</v>
      </c>
      <c r="B4380" s="0" t="s">
        <v>461</v>
      </c>
      <c r="C4380" s="0" t="s">
        <v>462</v>
      </c>
      <c r="D4380" s="14" t="n">
        <v>306.45</v>
      </c>
    </row>
    <row r="4381" customFormat="false" ht="15" hidden="false" customHeight="false" outlineLevel="0" collapsed="false">
      <c r="A4381" s="4" t="n">
        <v>40868</v>
      </c>
      <c r="B4381" s="0" t="s">
        <v>463</v>
      </c>
      <c r="C4381" s="0" t="s">
        <v>464</v>
      </c>
      <c r="D4381" s="14" t="n">
        <v>563.76</v>
      </c>
    </row>
    <row r="4382" customFormat="false" ht="15" hidden="false" customHeight="false" outlineLevel="0" collapsed="false">
      <c r="A4382" s="4" t="n">
        <v>40868</v>
      </c>
      <c r="B4382" s="0" t="s">
        <v>465</v>
      </c>
      <c r="C4382" s="0" t="s">
        <v>466</v>
      </c>
      <c r="D4382" s="14" t="n">
        <v>153.59</v>
      </c>
    </row>
    <row r="4383" customFormat="false" ht="15" hidden="false" customHeight="false" outlineLevel="0" collapsed="false">
      <c r="A4383" s="4" t="n">
        <v>40868</v>
      </c>
      <c r="B4383" s="0" t="s">
        <v>467</v>
      </c>
      <c r="C4383" s="0" t="s">
        <v>468</v>
      </c>
      <c r="D4383" s="14" t="n">
        <v>262.69</v>
      </c>
    </row>
    <row r="4384" customFormat="false" ht="15" hidden="false" customHeight="false" outlineLevel="0" collapsed="false">
      <c r="A4384" s="4" t="n">
        <v>40868</v>
      </c>
      <c r="B4384" s="0" t="s">
        <v>469</v>
      </c>
      <c r="C4384" s="0" t="s">
        <v>470</v>
      </c>
      <c r="D4384" s="14" t="n">
        <v>2909.58</v>
      </c>
    </row>
    <row r="4385" customFormat="false" ht="15" hidden="false" customHeight="false" outlineLevel="0" collapsed="false">
      <c r="A4385" s="4" t="n">
        <v>40868</v>
      </c>
      <c r="B4385" s="0" t="s">
        <v>471</v>
      </c>
      <c r="C4385" s="0" t="s">
        <v>472</v>
      </c>
      <c r="D4385" s="14" t="n">
        <v>214.58</v>
      </c>
    </row>
    <row r="4386" customFormat="false" ht="15" hidden="false" customHeight="false" outlineLevel="0" collapsed="false">
      <c r="A4386" s="4" t="n">
        <v>40868</v>
      </c>
      <c r="B4386" s="0" t="s">
        <v>473</v>
      </c>
      <c r="C4386" s="0" t="s">
        <v>474</v>
      </c>
      <c r="D4386" s="14" t="n">
        <v>624.19</v>
      </c>
    </row>
    <row r="4387" customFormat="false" ht="15" hidden="false" customHeight="false" outlineLevel="0" collapsed="false">
      <c r="A4387" s="4" t="n">
        <v>40868</v>
      </c>
      <c r="B4387" s="0" t="s">
        <v>475</v>
      </c>
      <c r="C4387" s="0" t="s">
        <v>476</v>
      </c>
      <c r="D4387" s="14" t="n">
        <v>43.16</v>
      </c>
    </row>
    <row r="4388" customFormat="false" ht="15" hidden="false" customHeight="false" outlineLevel="0" collapsed="false">
      <c r="A4388" s="4" t="n">
        <v>40868</v>
      </c>
      <c r="B4388" s="0" t="s">
        <v>477</v>
      </c>
      <c r="C4388" s="0" t="s">
        <v>478</v>
      </c>
      <c r="D4388" s="14" t="n">
        <v>67.8</v>
      </c>
    </row>
    <row r="4389" customFormat="false" ht="15" hidden="false" customHeight="false" outlineLevel="0" collapsed="false">
      <c r="A4389" s="4" t="n">
        <v>40868</v>
      </c>
      <c r="B4389" s="0" t="s">
        <v>479</v>
      </c>
      <c r="C4389" s="0" t="s">
        <v>480</v>
      </c>
      <c r="D4389" s="14" t="n">
        <v>1737.39</v>
      </c>
    </row>
    <row r="4390" customFormat="false" ht="15" hidden="false" customHeight="false" outlineLevel="0" collapsed="false">
      <c r="A4390" s="4" t="n">
        <v>40868</v>
      </c>
      <c r="B4390" s="0" t="s">
        <v>483</v>
      </c>
      <c r="C4390" s="0" t="s">
        <v>484</v>
      </c>
      <c r="D4390" s="14" t="n">
        <v>488.7</v>
      </c>
    </row>
    <row r="4391" customFormat="false" ht="15" hidden="false" customHeight="false" outlineLevel="0" collapsed="false">
      <c r="A4391" s="4" t="n">
        <v>40868</v>
      </c>
      <c r="B4391" s="0" t="s">
        <v>485</v>
      </c>
      <c r="C4391" s="0" t="s">
        <v>486</v>
      </c>
      <c r="D4391" s="14" t="n">
        <v>871.9</v>
      </c>
    </row>
    <row r="4392" customFormat="false" ht="15" hidden="false" customHeight="false" outlineLevel="0" collapsed="false">
      <c r="A4392" s="4" t="n">
        <v>40868</v>
      </c>
      <c r="B4392" s="0" t="s">
        <v>487</v>
      </c>
      <c r="C4392" s="0" t="s">
        <v>488</v>
      </c>
      <c r="D4392" s="14" t="n">
        <v>825.31</v>
      </c>
    </row>
    <row r="4393" customFormat="false" ht="15" hidden="false" customHeight="false" outlineLevel="0" collapsed="false">
      <c r="A4393" s="4" t="n">
        <v>40868</v>
      </c>
      <c r="B4393" s="0" t="s">
        <v>489</v>
      </c>
      <c r="C4393" s="0" t="s">
        <v>490</v>
      </c>
      <c r="D4393" s="14" t="n">
        <v>151.41</v>
      </c>
    </row>
    <row r="4394" customFormat="false" ht="15" hidden="false" customHeight="false" outlineLevel="0" collapsed="false">
      <c r="A4394" s="4" t="n">
        <v>40868</v>
      </c>
      <c r="B4394" s="0" t="s">
        <v>491</v>
      </c>
      <c r="C4394" s="0" t="s">
        <v>492</v>
      </c>
      <c r="D4394" s="14" t="n">
        <v>204</v>
      </c>
    </row>
    <row r="4395" customFormat="false" ht="15" hidden="false" customHeight="false" outlineLevel="0" collapsed="false">
      <c r="A4395" s="4" t="n">
        <v>40868</v>
      </c>
      <c r="B4395" s="0" t="s">
        <v>493</v>
      </c>
      <c r="C4395" s="0" t="s">
        <v>494</v>
      </c>
      <c r="D4395" s="14" t="n">
        <v>123.67</v>
      </c>
    </row>
    <row r="4396" customFormat="false" ht="15" hidden="false" customHeight="false" outlineLevel="0" collapsed="false">
      <c r="A4396" s="4" t="n">
        <v>40868</v>
      </c>
      <c r="B4396" s="0" t="s">
        <v>495</v>
      </c>
      <c r="C4396" s="0" t="s">
        <v>496</v>
      </c>
      <c r="D4396" s="14" t="n">
        <v>115.05</v>
      </c>
    </row>
    <row r="4397" customFormat="false" ht="15" hidden="false" customHeight="false" outlineLevel="0" collapsed="false">
      <c r="A4397" s="4" t="n">
        <v>40868</v>
      </c>
      <c r="B4397" s="0" t="s">
        <v>497</v>
      </c>
      <c r="C4397" s="0" t="s">
        <v>498</v>
      </c>
      <c r="D4397" s="14" t="n">
        <v>145.84</v>
      </c>
    </row>
    <row r="4398" customFormat="false" ht="15" hidden="false" customHeight="false" outlineLevel="0" collapsed="false">
      <c r="A4398" s="4" t="n">
        <v>40868</v>
      </c>
      <c r="B4398" s="0" t="s">
        <v>499</v>
      </c>
      <c r="C4398" s="0" t="s">
        <v>500</v>
      </c>
      <c r="D4398" s="14" t="n">
        <v>468.13</v>
      </c>
    </row>
    <row r="4399" customFormat="false" ht="15" hidden="false" customHeight="false" outlineLevel="0" collapsed="false">
      <c r="A4399" s="4" t="n">
        <v>40868</v>
      </c>
      <c r="B4399" s="0" t="s">
        <v>501</v>
      </c>
      <c r="C4399" s="0" t="s">
        <v>502</v>
      </c>
      <c r="D4399" s="14" t="n">
        <v>523.05</v>
      </c>
    </row>
    <row r="4400" customFormat="false" ht="15" hidden="false" customHeight="false" outlineLevel="0" collapsed="false">
      <c r="A4400" s="4" t="n">
        <v>40868</v>
      </c>
      <c r="B4400" s="0" t="s">
        <v>503</v>
      </c>
      <c r="C4400" s="0" t="s">
        <v>504</v>
      </c>
      <c r="D4400" s="14" t="n">
        <v>69</v>
      </c>
    </row>
    <row r="4401" customFormat="false" ht="15" hidden="false" customHeight="false" outlineLevel="0" collapsed="false">
      <c r="A4401" s="4" t="n">
        <v>40868</v>
      </c>
      <c r="B4401" s="0" t="s">
        <v>505</v>
      </c>
      <c r="C4401" s="0" t="s">
        <v>506</v>
      </c>
      <c r="D4401" s="14" t="n">
        <v>53.2</v>
      </c>
    </row>
    <row r="4402" customFormat="false" ht="15" hidden="false" customHeight="false" outlineLevel="0" collapsed="false">
      <c r="A4402" s="4" t="n">
        <v>40868</v>
      </c>
      <c r="B4402" s="0" t="s">
        <v>507</v>
      </c>
      <c r="C4402" s="0" t="s">
        <v>508</v>
      </c>
      <c r="D4402" s="14" t="n">
        <v>16.59</v>
      </c>
    </row>
    <row r="4403" customFormat="false" ht="15" hidden="false" customHeight="false" outlineLevel="0" collapsed="false">
      <c r="A4403" s="4" t="n">
        <v>40868</v>
      </c>
      <c r="B4403" s="0" t="s">
        <v>509</v>
      </c>
      <c r="C4403" s="0" t="s">
        <v>510</v>
      </c>
      <c r="D4403" s="14" t="n">
        <v>-80</v>
      </c>
    </row>
    <row r="4404" customFormat="false" ht="15" hidden="false" customHeight="false" outlineLevel="0" collapsed="false">
      <c r="A4404" s="4" t="n">
        <v>40868</v>
      </c>
      <c r="B4404" s="0" t="s">
        <v>511</v>
      </c>
      <c r="C4404" s="0" t="s">
        <v>512</v>
      </c>
      <c r="D4404" s="14" t="n">
        <v>186.94</v>
      </c>
    </row>
    <row r="4405" customFormat="false" ht="15" hidden="false" customHeight="false" outlineLevel="0" collapsed="false">
      <c r="A4405" s="4" t="n">
        <v>40868</v>
      </c>
      <c r="B4405" s="0" t="s">
        <v>513</v>
      </c>
      <c r="C4405" s="0" t="s">
        <v>514</v>
      </c>
      <c r="D4405" s="14" t="n">
        <v>698.38</v>
      </c>
    </row>
    <row r="4406" customFormat="false" ht="15" hidden="false" customHeight="false" outlineLevel="0" collapsed="false">
      <c r="A4406" s="4" t="n">
        <v>40868</v>
      </c>
      <c r="B4406" s="0" t="s">
        <v>515</v>
      </c>
      <c r="C4406" s="0" t="s">
        <v>516</v>
      </c>
      <c r="D4406" s="14" t="n">
        <v>504.44</v>
      </c>
    </row>
    <row r="4407" customFormat="false" ht="15" hidden="false" customHeight="false" outlineLevel="0" collapsed="false">
      <c r="A4407" s="4" t="n">
        <v>40868</v>
      </c>
      <c r="B4407" s="0" t="s">
        <v>517</v>
      </c>
      <c r="C4407" s="0" t="s">
        <v>518</v>
      </c>
      <c r="D4407" s="14" t="n">
        <v>305.51</v>
      </c>
    </row>
    <row r="4408" customFormat="false" ht="15" hidden="false" customHeight="false" outlineLevel="0" collapsed="false">
      <c r="A4408" s="4" t="n">
        <v>40868</v>
      </c>
      <c r="B4408" s="0" t="s">
        <v>519</v>
      </c>
      <c r="C4408" s="0" t="s">
        <v>520</v>
      </c>
      <c r="D4408" s="14" t="n">
        <v>132.39</v>
      </c>
    </row>
    <row r="4409" customFormat="false" ht="15" hidden="false" customHeight="false" outlineLevel="0" collapsed="false">
      <c r="A4409" s="4" t="n">
        <v>40868</v>
      </c>
      <c r="B4409" s="0" t="s">
        <v>521</v>
      </c>
      <c r="C4409" s="0" t="s">
        <v>522</v>
      </c>
      <c r="D4409" s="14" t="n">
        <v>367.34</v>
      </c>
    </row>
    <row r="4410" customFormat="false" ht="15" hidden="false" customHeight="false" outlineLevel="0" collapsed="false">
      <c r="A4410" s="4" t="n">
        <v>40868</v>
      </c>
      <c r="B4410" s="0" t="s">
        <v>523</v>
      </c>
      <c r="C4410" s="0" t="s">
        <v>524</v>
      </c>
      <c r="D4410" s="14" t="n">
        <v>450.14</v>
      </c>
    </row>
    <row r="4411" customFormat="false" ht="15" hidden="false" customHeight="false" outlineLevel="0" collapsed="false">
      <c r="A4411" s="4" t="n">
        <v>40868</v>
      </c>
      <c r="B4411" s="0" t="s">
        <v>525</v>
      </c>
      <c r="C4411" s="0" t="s">
        <v>526</v>
      </c>
      <c r="D4411" s="14" t="n">
        <v>5078.57</v>
      </c>
    </row>
    <row r="4412" customFormat="false" ht="15" hidden="false" customHeight="false" outlineLevel="0" collapsed="false">
      <c r="A4412" s="4" t="n">
        <v>40868</v>
      </c>
      <c r="B4412" s="0" t="s">
        <v>527</v>
      </c>
      <c r="C4412" s="0" t="s">
        <v>528</v>
      </c>
      <c r="D4412" s="14" t="n">
        <v>78.97</v>
      </c>
    </row>
    <row r="4413" customFormat="false" ht="15" hidden="false" customHeight="false" outlineLevel="0" collapsed="false">
      <c r="A4413" s="4" t="n">
        <v>40868</v>
      </c>
      <c r="B4413" s="0" t="s">
        <v>529</v>
      </c>
      <c r="C4413" s="0" t="s">
        <v>530</v>
      </c>
      <c r="D4413" s="14" t="n">
        <v>359.69</v>
      </c>
    </row>
    <row r="4414" customFormat="false" ht="15" hidden="false" customHeight="false" outlineLevel="0" collapsed="false">
      <c r="A4414" s="4" t="n">
        <v>40868</v>
      </c>
      <c r="B4414" s="0" t="s">
        <v>531</v>
      </c>
      <c r="C4414" s="0" t="s">
        <v>532</v>
      </c>
      <c r="D4414" s="14" t="n">
        <v>269.61</v>
      </c>
    </row>
    <row r="4415" customFormat="false" ht="15" hidden="false" customHeight="false" outlineLevel="0" collapsed="false">
      <c r="A4415" s="4" t="n">
        <v>40868</v>
      </c>
      <c r="B4415" s="0" t="s">
        <v>533</v>
      </c>
      <c r="C4415" s="0" t="s">
        <v>534</v>
      </c>
      <c r="D4415" s="14" t="n">
        <v>572.26</v>
      </c>
    </row>
    <row r="4416" customFormat="false" ht="15" hidden="false" customHeight="false" outlineLevel="0" collapsed="false">
      <c r="A4416" s="4" t="n">
        <v>40868</v>
      </c>
      <c r="B4416" s="0" t="s">
        <v>535</v>
      </c>
      <c r="C4416" s="0" t="s">
        <v>536</v>
      </c>
      <c r="D4416" s="14" t="n">
        <v>49.5</v>
      </c>
    </row>
    <row r="4417" customFormat="false" ht="15" hidden="false" customHeight="false" outlineLevel="0" collapsed="false">
      <c r="A4417" s="4" t="n">
        <v>40868</v>
      </c>
      <c r="B4417" s="0" t="s">
        <v>537</v>
      </c>
      <c r="C4417" s="0" t="s">
        <v>538</v>
      </c>
      <c r="D4417" s="14" t="n">
        <v>127.46</v>
      </c>
    </row>
    <row r="4418" customFormat="false" ht="15" hidden="false" customHeight="false" outlineLevel="0" collapsed="false">
      <c r="A4418" s="4" t="n">
        <v>40868</v>
      </c>
      <c r="B4418" s="0" t="s">
        <v>539</v>
      </c>
      <c r="C4418" s="0" t="s">
        <v>540</v>
      </c>
      <c r="D4418" s="14" t="n">
        <v>506.75</v>
      </c>
    </row>
    <row r="4419" customFormat="false" ht="15" hidden="false" customHeight="false" outlineLevel="0" collapsed="false">
      <c r="A4419" s="4" t="n">
        <v>40868</v>
      </c>
      <c r="B4419" s="0" t="s">
        <v>541</v>
      </c>
      <c r="C4419" s="0" t="s">
        <v>542</v>
      </c>
      <c r="D4419" s="14" t="n">
        <v>297.98</v>
      </c>
    </row>
    <row r="4420" customFormat="false" ht="15" hidden="false" customHeight="false" outlineLevel="0" collapsed="false">
      <c r="A4420" s="4" t="n">
        <v>40868</v>
      </c>
      <c r="B4420" s="0" t="s">
        <v>543</v>
      </c>
      <c r="C4420" s="0" t="s">
        <v>544</v>
      </c>
      <c r="D4420" s="14" t="n">
        <v>82.89</v>
      </c>
    </row>
    <row r="4421" customFormat="false" ht="15" hidden="false" customHeight="false" outlineLevel="0" collapsed="false">
      <c r="A4421" s="4" t="n">
        <v>40868</v>
      </c>
      <c r="B4421" s="0" t="s">
        <v>545</v>
      </c>
      <c r="C4421" s="0" t="s">
        <v>546</v>
      </c>
      <c r="D4421" s="14" t="n">
        <v>128.93</v>
      </c>
    </row>
    <row r="4422" customFormat="false" ht="15" hidden="false" customHeight="false" outlineLevel="0" collapsed="false">
      <c r="A4422" s="4" t="n">
        <v>40868</v>
      </c>
      <c r="B4422" s="0" t="s">
        <v>547</v>
      </c>
      <c r="C4422" s="0" t="s">
        <v>548</v>
      </c>
      <c r="D4422" s="14" t="n">
        <v>133.12</v>
      </c>
    </row>
    <row r="4423" customFormat="false" ht="15" hidden="false" customHeight="false" outlineLevel="0" collapsed="false">
      <c r="A4423" s="4" t="n">
        <v>40868</v>
      </c>
      <c r="B4423" s="0" t="s">
        <v>549</v>
      </c>
      <c r="C4423" s="0" t="s">
        <v>550</v>
      </c>
      <c r="D4423" s="14" t="n">
        <v>78.71</v>
      </c>
    </row>
    <row r="4424" customFormat="false" ht="15" hidden="false" customHeight="false" outlineLevel="0" collapsed="false">
      <c r="A4424" s="4" t="n">
        <v>40868</v>
      </c>
      <c r="B4424" s="0" t="s">
        <v>551</v>
      </c>
      <c r="C4424" s="0" t="s">
        <v>552</v>
      </c>
      <c r="D4424" s="14" t="n">
        <v>128.53</v>
      </c>
    </row>
    <row r="4425" customFormat="false" ht="15" hidden="false" customHeight="false" outlineLevel="0" collapsed="false">
      <c r="A4425" s="4" t="n">
        <v>40868</v>
      </c>
      <c r="B4425" s="0" t="s">
        <v>553</v>
      </c>
      <c r="C4425" s="0" t="s">
        <v>554</v>
      </c>
      <c r="D4425" s="14" t="n">
        <v>386.71</v>
      </c>
    </row>
    <row r="4426" customFormat="false" ht="15" hidden="false" customHeight="false" outlineLevel="0" collapsed="false">
      <c r="A4426" s="4" t="n">
        <v>40868</v>
      </c>
      <c r="B4426" s="0" t="s">
        <v>555</v>
      </c>
      <c r="C4426" s="0" t="s">
        <v>556</v>
      </c>
      <c r="D4426" s="14" t="n">
        <v>135.64</v>
      </c>
    </row>
    <row r="4427" customFormat="false" ht="15" hidden="false" customHeight="false" outlineLevel="0" collapsed="false">
      <c r="A4427" s="4" t="n">
        <v>40868</v>
      </c>
      <c r="B4427" s="0" t="s">
        <v>557</v>
      </c>
      <c r="C4427" s="0" t="s">
        <v>558</v>
      </c>
      <c r="D4427" s="14" t="n">
        <v>65.89</v>
      </c>
    </row>
    <row r="4428" customFormat="false" ht="15" hidden="false" customHeight="false" outlineLevel="0" collapsed="false">
      <c r="A4428" s="4" t="n">
        <v>40868</v>
      </c>
      <c r="B4428" s="0" t="s">
        <v>559</v>
      </c>
      <c r="C4428" s="0" t="s">
        <v>560</v>
      </c>
      <c r="D4428" s="14" t="n">
        <v>404.19</v>
      </c>
    </row>
    <row r="4429" customFormat="false" ht="15" hidden="false" customHeight="false" outlineLevel="0" collapsed="false">
      <c r="A4429" s="4" t="n">
        <v>40868</v>
      </c>
      <c r="B4429" s="0" t="s">
        <v>561</v>
      </c>
      <c r="C4429" s="0" t="s">
        <v>562</v>
      </c>
      <c r="D4429" s="14" t="n">
        <v>113.83</v>
      </c>
    </row>
    <row r="4430" customFormat="false" ht="15" hidden="false" customHeight="false" outlineLevel="0" collapsed="false">
      <c r="A4430" s="4" t="n">
        <v>40868</v>
      </c>
      <c r="B4430" s="0" t="s">
        <v>563</v>
      </c>
      <c r="C4430" s="0" t="s">
        <v>564</v>
      </c>
      <c r="D4430" s="14" t="n">
        <v>70.31</v>
      </c>
    </row>
    <row r="4431" customFormat="false" ht="15" hidden="false" customHeight="false" outlineLevel="0" collapsed="false">
      <c r="A4431" s="4" t="n">
        <v>40868</v>
      </c>
      <c r="B4431" s="0" t="s">
        <v>565</v>
      </c>
      <c r="C4431" s="0" t="s">
        <v>566</v>
      </c>
      <c r="D4431" s="14" t="n">
        <v>76.98</v>
      </c>
    </row>
    <row r="4432" customFormat="false" ht="15" hidden="false" customHeight="false" outlineLevel="0" collapsed="false">
      <c r="A4432" s="4" t="n">
        <v>40868</v>
      </c>
      <c r="B4432" s="0" t="s">
        <v>567</v>
      </c>
      <c r="C4432" s="0" t="s">
        <v>568</v>
      </c>
      <c r="D4432" s="14" t="n">
        <v>639.35</v>
      </c>
    </row>
    <row r="4433" customFormat="false" ht="15" hidden="false" customHeight="false" outlineLevel="0" collapsed="false">
      <c r="A4433" s="4" t="n">
        <v>40868</v>
      </c>
      <c r="B4433" s="0" t="s">
        <v>569</v>
      </c>
      <c r="C4433" s="0" t="s">
        <v>570</v>
      </c>
      <c r="D4433" s="14" t="n">
        <v>355.38</v>
      </c>
    </row>
    <row r="4434" customFormat="false" ht="15" hidden="false" customHeight="false" outlineLevel="0" collapsed="false">
      <c r="A4434" s="4" t="n">
        <v>40868</v>
      </c>
      <c r="B4434" s="0" t="s">
        <v>571</v>
      </c>
      <c r="C4434" s="0" t="s">
        <v>572</v>
      </c>
      <c r="D4434" s="14" t="n">
        <v>336.24</v>
      </c>
    </row>
    <row r="4435" customFormat="false" ht="15" hidden="false" customHeight="false" outlineLevel="0" collapsed="false">
      <c r="A4435" s="4" t="n">
        <v>40868</v>
      </c>
      <c r="B4435" s="0" t="s">
        <v>573</v>
      </c>
      <c r="C4435" s="0" t="s">
        <v>574</v>
      </c>
      <c r="D4435" s="14" t="n">
        <v>648.69</v>
      </c>
    </row>
    <row r="4436" customFormat="false" ht="15" hidden="false" customHeight="false" outlineLevel="0" collapsed="false">
      <c r="A4436" s="4" t="n">
        <v>40868</v>
      </c>
      <c r="B4436" s="0" t="s">
        <v>575</v>
      </c>
      <c r="C4436" s="0" t="s">
        <v>576</v>
      </c>
      <c r="D4436" s="14" t="n">
        <v>1054.35</v>
      </c>
    </row>
    <row r="4437" customFormat="false" ht="15" hidden="false" customHeight="false" outlineLevel="0" collapsed="false">
      <c r="A4437" s="4" t="n">
        <v>40868</v>
      </c>
      <c r="B4437" s="0" t="s">
        <v>577</v>
      </c>
      <c r="C4437" s="0" t="s">
        <v>578</v>
      </c>
      <c r="D4437" s="14" t="n">
        <v>417.82</v>
      </c>
    </row>
    <row r="4438" customFormat="false" ht="15" hidden="false" customHeight="false" outlineLevel="0" collapsed="false">
      <c r="A4438" s="4" t="n">
        <v>40868</v>
      </c>
      <c r="B4438" s="0" t="s">
        <v>579</v>
      </c>
      <c r="C4438" s="0" t="s">
        <v>580</v>
      </c>
      <c r="D4438" s="14" t="n">
        <v>510.43</v>
      </c>
    </row>
    <row r="4439" customFormat="false" ht="15" hidden="false" customHeight="false" outlineLevel="0" collapsed="false">
      <c r="A4439" s="4" t="n">
        <v>40868</v>
      </c>
      <c r="B4439" s="0" t="s">
        <v>581</v>
      </c>
      <c r="C4439" s="0" t="s">
        <v>582</v>
      </c>
      <c r="D4439" s="14" t="n">
        <v>429.92</v>
      </c>
    </row>
    <row r="4440" customFormat="false" ht="15" hidden="false" customHeight="false" outlineLevel="0" collapsed="false">
      <c r="A4440" s="4" t="n">
        <v>40868</v>
      </c>
      <c r="B4440" s="0" t="s">
        <v>583</v>
      </c>
      <c r="C4440" s="0" t="s">
        <v>584</v>
      </c>
      <c r="D4440" s="14" t="n">
        <v>299.34</v>
      </c>
    </row>
    <row r="4441" customFormat="false" ht="15" hidden="false" customHeight="false" outlineLevel="0" collapsed="false">
      <c r="A4441" s="4" t="n">
        <v>40868</v>
      </c>
      <c r="B4441" s="0" t="s">
        <v>585</v>
      </c>
      <c r="C4441" s="0" t="s">
        <v>586</v>
      </c>
      <c r="D4441" s="14" t="n">
        <v>429.34</v>
      </c>
    </row>
    <row r="4442" customFormat="false" ht="15" hidden="false" customHeight="false" outlineLevel="0" collapsed="false">
      <c r="A4442" s="4" t="n">
        <v>40868</v>
      </c>
      <c r="B4442" s="0" t="s">
        <v>587</v>
      </c>
      <c r="C4442" s="0" t="s">
        <v>588</v>
      </c>
      <c r="D4442" s="14" t="n">
        <v>98.3</v>
      </c>
    </row>
    <row r="4443" customFormat="false" ht="15" hidden="false" customHeight="false" outlineLevel="0" collapsed="false">
      <c r="A4443" s="4" t="n">
        <v>40868</v>
      </c>
      <c r="B4443" s="0" t="s">
        <v>589</v>
      </c>
      <c r="C4443" s="0" t="s">
        <v>590</v>
      </c>
      <c r="D4443" s="14" t="n">
        <v>228.2</v>
      </c>
    </row>
    <row r="4444" customFormat="false" ht="15" hidden="false" customHeight="false" outlineLevel="0" collapsed="false">
      <c r="A4444" s="4" t="n">
        <v>40868</v>
      </c>
      <c r="B4444" s="0" t="s">
        <v>591</v>
      </c>
      <c r="C4444" s="0" t="s">
        <v>592</v>
      </c>
      <c r="D4444" s="14" t="n">
        <v>593.36</v>
      </c>
    </row>
    <row r="4445" customFormat="false" ht="15" hidden="false" customHeight="false" outlineLevel="0" collapsed="false">
      <c r="A4445" s="4" t="n">
        <v>40868</v>
      </c>
      <c r="B4445" s="0" t="s">
        <v>593</v>
      </c>
      <c r="C4445" s="0" t="s">
        <v>594</v>
      </c>
      <c r="D4445" s="14" t="n">
        <v>199.28</v>
      </c>
    </row>
    <row r="4446" customFormat="false" ht="15" hidden="false" customHeight="false" outlineLevel="0" collapsed="false">
      <c r="A4446" s="4" t="n">
        <v>40868</v>
      </c>
      <c r="B4446" s="0" t="s">
        <v>595</v>
      </c>
      <c r="C4446" s="0" t="s">
        <v>596</v>
      </c>
      <c r="D4446" s="14" t="n">
        <v>819.01</v>
      </c>
    </row>
    <row r="4447" customFormat="false" ht="15" hidden="false" customHeight="false" outlineLevel="0" collapsed="false">
      <c r="A4447" s="4" t="n">
        <v>40868</v>
      </c>
      <c r="B4447" s="0" t="s">
        <v>597</v>
      </c>
      <c r="C4447" s="0" t="s">
        <v>598</v>
      </c>
      <c r="D4447" s="14" t="n">
        <v>130.09</v>
      </c>
    </row>
    <row r="4448" customFormat="false" ht="15" hidden="false" customHeight="false" outlineLevel="0" collapsed="false">
      <c r="A4448" s="4" t="n">
        <v>40868</v>
      </c>
      <c r="B4448" s="0" t="s">
        <v>599</v>
      </c>
      <c r="C4448" s="0" t="s">
        <v>600</v>
      </c>
      <c r="D4448" s="14" t="n">
        <v>232.38</v>
      </c>
    </row>
    <row r="4449" customFormat="false" ht="15" hidden="false" customHeight="false" outlineLevel="0" collapsed="false">
      <c r="A4449" s="4" t="n">
        <v>40868</v>
      </c>
      <c r="B4449" s="0" t="s">
        <v>601</v>
      </c>
      <c r="C4449" s="0" t="s">
        <v>602</v>
      </c>
      <c r="D4449" s="14" t="n">
        <v>304.47</v>
      </c>
    </row>
    <row r="4450" customFormat="false" ht="15" hidden="false" customHeight="false" outlineLevel="0" collapsed="false">
      <c r="A4450" s="4" t="n">
        <v>40868</v>
      </c>
      <c r="B4450" s="0" t="s">
        <v>603</v>
      </c>
      <c r="C4450" s="0" t="s">
        <v>604</v>
      </c>
      <c r="D4450" s="14" t="n">
        <v>1485.86</v>
      </c>
    </row>
    <row r="4451" customFormat="false" ht="15" hidden="false" customHeight="false" outlineLevel="0" collapsed="false">
      <c r="A4451" s="4" t="n">
        <v>40868</v>
      </c>
      <c r="B4451" s="0" t="s">
        <v>605</v>
      </c>
      <c r="C4451" s="0" t="s">
        <v>606</v>
      </c>
      <c r="D4451" s="14" t="n">
        <v>3.26</v>
      </c>
    </row>
    <row r="4452" customFormat="false" ht="15" hidden="false" customHeight="false" outlineLevel="0" collapsed="false">
      <c r="A4452" s="4" t="n">
        <v>40868</v>
      </c>
      <c r="B4452" s="0" t="s">
        <v>607</v>
      </c>
      <c r="C4452" s="0" t="s">
        <v>608</v>
      </c>
      <c r="D4452" s="14" t="n">
        <v>1.42</v>
      </c>
    </row>
    <row r="4453" customFormat="false" ht="15" hidden="false" customHeight="false" outlineLevel="0" collapsed="false">
      <c r="A4453" s="4" t="n">
        <v>40868</v>
      </c>
      <c r="B4453" s="0" t="s">
        <v>609</v>
      </c>
      <c r="C4453" s="0" t="s">
        <v>610</v>
      </c>
      <c r="D4453" s="14" t="n">
        <v>18.56</v>
      </c>
    </row>
    <row r="4454" customFormat="false" ht="15" hidden="false" customHeight="false" outlineLevel="0" collapsed="false">
      <c r="A4454" s="4" t="n">
        <v>40868</v>
      </c>
      <c r="B4454" s="0" t="s">
        <v>611</v>
      </c>
      <c r="C4454" s="0" t="s">
        <v>612</v>
      </c>
      <c r="D4454" s="14" t="n">
        <v>269.36</v>
      </c>
    </row>
    <row r="4455" customFormat="false" ht="15" hidden="false" customHeight="false" outlineLevel="0" collapsed="false">
      <c r="A4455" s="4" t="n">
        <v>40868</v>
      </c>
      <c r="B4455" s="0" t="s">
        <v>613</v>
      </c>
      <c r="C4455" s="0" t="s">
        <v>614</v>
      </c>
      <c r="D4455" s="14" t="n">
        <v>8.25</v>
      </c>
    </row>
    <row r="4456" customFormat="false" ht="15" hidden="false" customHeight="false" outlineLevel="0" collapsed="false">
      <c r="A4456" s="4" t="n">
        <v>40868</v>
      </c>
      <c r="B4456" s="0" t="s">
        <v>615</v>
      </c>
      <c r="C4456" s="0" t="s">
        <v>616</v>
      </c>
      <c r="D4456" s="14" t="n">
        <v>2070.64</v>
      </c>
    </row>
    <row r="4457" customFormat="false" ht="15" hidden="false" customHeight="false" outlineLevel="0" collapsed="false">
      <c r="A4457" s="4" t="n">
        <v>40868</v>
      </c>
      <c r="B4457" s="0" t="s">
        <v>617</v>
      </c>
      <c r="C4457" s="0" t="s">
        <v>618</v>
      </c>
      <c r="D4457" s="14" t="n">
        <v>443.81</v>
      </c>
    </row>
    <row r="4458" customFormat="false" ht="15" hidden="false" customHeight="false" outlineLevel="0" collapsed="false">
      <c r="A4458" s="4" t="n">
        <v>40868</v>
      </c>
      <c r="B4458" s="0" t="s">
        <v>619</v>
      </c>
      <c r="C4458" s="0" t="s">
        <v>620</v>
      </c>
      <c r="D4458" s="14" t="n">
        <v>794.28</v>
      </c>
    </row>
    <row r="4459" customFormat="false" ht="15" hidden="false" customHeight="false" outlineLevel="0" collapsed="false">
      <c r="A4459" s="4" t="n">
        <v>40868</v>
      </c>
      <c r="B4459" s="0" t="s">
        <v>621</v>
      </c>
      <c r="C4459" s="0" t="s">
        <v>622</v>
      </c>
      <c r="D4459" s="14" t="n">
        <v>148.65</v>
      </c>
    </row>
    <row r="4460" customFormat="false" ht="15" hidden="false" customHeight="false" outlineLevel="0" collapsed="false">
      <c r="A4460" s="4" t="n">
        <v>40868</v>
      </c>
      <c r="B4460" s="0" t="s">
        <v>623</v>
      </c>
      <c r="C4460" s="0" t="s">
        <v>624</v>
      </c>
      <c r="D4460" s="14" t="n">
        <v>287.27</v>
      </c>
    </row>
    <row r="4461" customFormat="false" ht="15" hidden="false" customHeight="false" outlineLevel="0" collapsed="false">
      <c r="A4461" s="4" t="n">
        <v>40868</v>
      </c>
      <c r="B4461" s="0" t="s">
        <v>625</v>
      </c>
      <c r="C4461" s="0" t="s">
        <v>626</v>
      </c>
      <c r="D4461" s="14" t="n">
        <v>358.6</v>
      </c>
    </row>
    <row r="4462" customFormat="false" ht="15" hidden="false" customHeight="false" outlineLevel="0" collapsed="false">
      <c r="A4462" s="4" t="n">
        <v>40868</v>
      </c>
      <c r="B4462" s="0" t="s">
        <v>627</v>
      </c>
      <c r="C4462" s="0" t="s">
        <v>628</v>
      </c>
      <c r="D4462" s="14" t="n">
        <v>161.83</v>
      </c>
    </row>
    <row r="4463" customFormat="false" ht="15" hidden="false" customHeight="false" outlineLevel="0" collapsed="false">
      <c r="A4463" s="4" t="n">
        <v>40868</v>
      </c>
      <c r="B4463" s="0" t="s">
        <v>629</v>
      </c>
      <c r="C4463" s="0" t="s">
        <v>630</v>
      </c>
      <c r="D4463" s="14" t="n">
        <v>818.92</v>
      </c>
    </row>
    <row r="4464" customFormat="false" ht="15" hidden="false" customHeight="false" outlineLevel="0" collapsed="false">
      <c r="A4464" s="4" t="n">
        <v>40868</v>
      </c>
      <c r="B4464" s="0" t="s">
        <v>631</v>
      </c>
      <c r="C4464" s="0" t="s">
        <v>632</v>
      </c>
      <c r="D4464" s="14" t="n">
        <v>495.81</v>
      </c>
    </row>
    <row r="4465" customFormat="false" ht="15" hidden="false" customHeight="false" outlineLevel="0" collapsed="false">
      <c r="A4465" s="4" t="n">
        <v>40868</v>
      </c>
      <c r="B4465" s="0" t="s">
        <v>633</v>
      </c>
      <c r="C4465" s="0" t="s">
        <v>634</v>
      </c>
      <c r="D4465" s="14" t="n">
        <v>373.44</v>
      </c>
    </row>
    <row r="4466" customFormat="false" ht="15" hidden="false" customHeight="false" outlineLevel="0" collapsed="false">
      <c r="A4466" s="4" t="n">
        <v>40868</v>
      </c>
      <c r="B4466" s="0" t="s">
        <v>635</v>
      </c>
      <c r="C4466" s="0" t="s">
        <v>636</v>
      </c>
      <c r="D4466" s="14" t="n">
        <v>239.89</v>
      </c>
    </row>
    <row r="4467" customFormat="false" ht="15" hidden="false" customHeight="false" outlineLevel="0" collapsed="false">
      <c r="A4467" s="4" t="n">
        <v>40868</v>
      </c>
      <c r="B4467" s="0" t="s">
        <v>637</v>
      </c>
      <c r="C4467" s="0" t="s">
        <v>638</v>
      </c>
      <c r="D4467" s="14" t="n">
        <v>363.24</v>
      </c>
    </row>
    <row r="4468" customFormat="false" ht="15" hidden="false" customHeight="false" outlineLevel="0" collapsed="false">
      <c r="A4468" s="4" t="n">
        <v>40868</v>
      </c>
      <c r="B4468" s="0" t="s">
        <v>639</v>
      </c>
      <c r="C4468" s="0" t="s">
        <v>640</v>
      </c>
      <c r="D4468" s="14" t="n">
        <v>579.46</v>
      </c>
    </row>
    <row r="4469" customFormat="false" ht="15" hidden="false" customHeight="false" outlineLevel="0" collapsed="false">
      <c r="A4469" s="4" t="n">
        <v>40868</v>
      </c>
      <c r="B4469" s="0" t="s">
        <v>641</v>
      </c>
      <c r="C4469" s="0" t="s">
        <v>642</v>
      </c>
      <c r="D4469" s="14" t="n">
        <v>1579.81</v>
      </c>
    </row>
    <row r="4470" customFormat="false" ht="15" hidden="false" customHeight="false" outlineLevel="0" collapsed="false">
      <c r="A4470" s="4" t="n">
        <v>40868</v>
      </c>
      <c r="B4470" s="0" t="s">
        <v>643</v>
      </c>
      <c r="C4470" s="0" t="s">
        <v>644</v>
      </c>
      <c r="D4470" s="14" t="n">
        <v>61.02</v>
      </c>
    </row>
    <row r="4471" customFormat="false" ht="15" hidden="false" customHeight="false" outlineLevel="0" collapsed="false">
      <c r="A4471" s="4" t="n">
        <v>40868</v>
      </c>
      <c r="B4471" s="0" t="s">
        <v>645</v>
      </c>
      <c r="C4471" s="0" t="s">
        <v>646</v>
      </c>
      <c r="D4471" s="14" t="n">
        <v>84.63</v>
      </c>
    </row>
    <row r="4472" customFormat="false" ht="15" hidden="false" customHeight="false" outlineLevel="0" collapsed="false">
      <c r="A4472" s="4" t="n">
        <v>40868</v>
      </c>
      <c r="B4472" s="0" t="s">
        <v>647</v>
      </c>
      <c r="C4472" s="0" t="s">
        <v>648</v>
      </c>
      <c r="D4472" s="14" t="n">
        <v>562.99</v>
      </c>
    </row>
    <row r="4473" customFormat="false" ht="15" hidden="false" customHeight="false" outlineLevel="0" collapsed="false">
      <c r="A4473" s="4" t="n">
        <v>40868</v>
      </c>
      <c r="B4473" s="0" t="s">
        <v>649</v>
      </c>
      <c r="C4473" s="0" t="s">
        <v>650</v>
      </c>
      <c r="D4473" s="14" t="n">
        <v>1149.37</v>
      </c>
    </row>
    <row r="4474" customFormat="false" ht="15" hidden="false" customHeight="false" outlineLevel="0" collapsed="false">
      <c r="A4474" s="4" t="n">
        <v>40868</v>
      </c>
      <c r="B4474" s="0" t="s">
        <v>651</v>
      </c>
      <c r="C4474" s="0" t="s">
        <v>652</v>
      </c>
      <c r="D4474" s="14" t="n">
        <v>277.88</v>
      </c>
    </row>
    <row r="4475" customFormat="false" ht="15" hidden="false" customHeight="false" outlineLevel="0" collapsed="false">
      <c r="A4475" s="4" t="n">
        <v>40868</v>
      </c>
      <c r="B4475" s="0" t="s">
        <v>653</v>
      </c>
      <c r="C4475" s="0" t="s">
        <v>654</v>
      </c>
      <c r="D4475" s="14" t="n">
        <v>322.11</v>
      </c>
    </row>
    <row r="4476" customFormat="false" ht="15" hidden="false" customHeight="false" outlineLevel="0" collapsed="false">
      <c r="A4476" s="4" t="n">
        <v>40868</v>
      </c>
      <c r="B4476" s="0" t="s">
        <v>655</v>
      </c>
      <c r="C4476" s="0" t="s">
        <v>656</v>
      </c>
      <c r="D4476" s="14" t="n">
        <v>176.63</v>
      </c>
    </row>
    <row r="4477" customFormat="false" ht="15" hidden="false" customHeight="false" outlineLevel="0" collapsed="false">
      <c r="A4477" s="4" t="n">
        <v>40868</v>
      </c>
      <c r="B4477" s="0" t="s">
        <v>657</v>
      </c>
      <c r="C4477" s="0" t="s">
        <v>658</v>
      </c>
      <c r="D4477" s="14" t="n">
        <v>185.79</v>
      </c>
    </row>
    <row r="4478" customFormat="false" ht="15" hidden="false" customHeight="false" outlineLevel="0" collapsed="false">
      <c r="A4478" s="4" t="n">
        <v>40868</v>
      </c>
      <c r="B4478" s="0" t="s">
        <v>659</v>
      </c>
      <c r="C4478" s="0" t="s">
        <v>660</v>
      </c>
      <c r="D4478" s="14" t="n">
        <v>2097.29</v>
      </c>
    </row>
    <row r="4479" customFormat="false" ht="15" hidden="false" customHeight="false" outlineLevel="0" collapsed="false">
      <c r="A4479" s="4" t="n">
        <v>40868</v>
      </c>
      <c r="B4479" s="0" t="s">
        <v>661</v>
      </c>
      <c r="C4479" s="0" t="s">
        <v>662</v>
      </c>
      <c r="D4479" s="14" t="n">
        <v>1078.84</v>
      </c>
    </row>
    <row r="4480" customFormat="false" ht="15" hidden="false" customHeight="false" outlineLevel="0" collapsed="false">
      <c r="A4480" s="4" t="n">
        <v>40868</v>
      </c>
      <c r="B4480" s="0" t="s">
        <v>663</v>
      </c>
      <c r="C4480" s="0" t="s">
        <v>664</v>
      </c>
      <c r="D4480" s="14" t="n">
        <v>549.97</v>
      </c>
    </row>
    <row r="4481" customFormat="false" ht="15" hidden="false" customHeight="false" outlineLevel="0" collapsed="false">
      <c r="A4481" s="4" t="n">
        <v>40868</v>
      </c>
      <c r="B4481" s="0" t="s">
        <v>665</v>
      </c>
      <c r="C4481" s="0" t="s">
        <v>666</v>
      </c>
      <c r="D4481" s="14" t="n">
        <v>282.91</v>
      </c>
    </row>
    <row r="4482" customFormat="false" ht="15" hidden="false" customHeight="false" outlineLevel="0" collapsed="false">
      <c r="A4482" s="4" t="n">
        <v>40868</v>
      </c>
      <c r="B4482" s="0" t="s">
        <v>667</v>
      </c>
      <c r="C4482" s="0" t="s">
        <v>668</v>
      </c>
      <c r="D4482" s="14" t="n">
        <v>623.94</v>
      </c>
    </row>
    <row r="4483" customFormat="false" ht="15" hidden="false" customHeight="false" outlineLevel="0" collapsed="false">
      <c r="A4483" s="4" t="n">
        <v>40868</v>
      </c>
      <c r="B4483" s="0" t="s">
        <v>669</v>
      </c>
      <c r="C4483" s="0" t="s">
        <v>670</v>
      </c>
      <c r="D4483" s="14" t="n">
        <v>78.85</v>
      </c>
    </row>
    <row r="4484" customFormat="false" ht="15" hidden="false" customHeight="false" outlineLevel="0" collapsed="false">
      <c r="A4484" s="4" t="n">
        <v>40868</v>
      </c>
      <c r="B4484" s="0" t="s">
        <v>671</v>
      </c>
      <c r="C4484" s="0" t="s">
        <v>672</v>
      </c>
      <c r="D4484" s="14" t="n">
        <v>442.95</v>
      </c>
    </row>
    <row r="4485" customFormat="false" ht="15" hidden="false" customHeight="false" outlineLevel="0" collapsed="false">
      <c r="A4485" s="4" t="n">
        <v>40868</v>
      </c>
      <c r="B4485" s="0" t="s">
        <v>673</v>
      </c>
      <c r="C4485" s="0" t="s">
        <v>674</v>
      </c>
      <c r="D4485" s="14" t="n">
        <v>56.13</v>
      </c>
    </row>
    <row r="4486" customFormat="false" ht="15" hidden="false" customHeight="false" outlineLevel="0" collapsed="false">
      <c r="A4486" s="4" t="n">
        <v>40868</v>
      </c>
      <c r="B4486" s="0" t="s">
        <v>675</v>
      </c>
      <c r="C4486" s="0" t="s">
        <v>676</v>
      </c>
      <c r="D4486" s="14" t="n">
        <v>139.6</v>
      </c>
    </row>
    <row r="4487" customFormat="false" ht="15" hidden="false" customHeight="false" outlineLevel="0" collapsed="false">
      <c r="A4487" s="4" t="n">
        <v>40868</v>
      </c>
      <c r="B4487" s="0" t="s">
        <v>677</v>
      </c>
      <c r="C4487" s="0" t="s">
        <v>678</v>
      </c>
      <c r="D4487" s="14" t="n">
        <v>326.2</v>
      </c>
    </row>
    <row r="4488" customFormat="false" ht="15" hidden="false" customHeight="false" outlineLevel="0" collapsed="false">
      <c r="A4488" s="4" t="n">
        <v>40868</v>
      </c>
      <c r="B4488" s="0" t="s">
        <v>679</v>
      </c>
      <c r="C4488" s="0" t="s">
        <v>680</v>
      </c>
      <c r="D4488" s="14" t="n">
        <v>177.02</v>
      </c>
    </row>
    <row r="4489" customFormat="false" ht="15" hidden="false" customHeight="false" outlineLevel="0" collapsed="false">
      <c r="A4489" s="4" t="n">
        <v>40868</v>
      </c>
      <c r="B4489" s="0" t="s">
        <v>685</v>
      </c>
      <c r="C4489" s="0" t="s">
        <v>686</v>
      </c>
      <c r="D4489" s="14" t="n">
        <v>78.35</v>
      </c>
    </row>
    <row r="4490" customFormat="false" ht="15" hidden="false" customHeight="false" outlineLevel="0" collapsed="false">
      <c r="A4490" s="4" t="n">
        <v>40868</v>
      </c>
      <c r="B4490" s="0" t="s">
        <v>687</v>
      </c>
      <c r="C4490" s="0" t="s">
        <v>688</v>
      </c>
      <c r="D4490" s="14" t="n">
        <v>112.34</v>
      </c>
    </row>
    <row r="4491" customFormat="false" ht="15" hidden="false" customHeight="false" outlineLevel="0" collapsed="false">
      <c r="A4491" s="4" t="n">
        <v>40868</v>
      </c>
      <c r="B4491" s="0" t="s">
        <v>689</v>
      </c>
      <c r="C4491" s="0" t="s">
        <v>690</v>
      </c>
      <c r="D4491" s="14" t="n">
        <v>111.21</v>
      </c>
    </row>
    <row r="4492" customFormat="false" ht="15" hidden="false" customHeight="false" outlineLevel="0" collapsed="false">
      <c r="A4492" s="4" t="n">
        <v>40868</v>
      </c>
      <c r="B4492" s="0" t="s">
        <v>691</v>
      </c>
      <c r="C4492" s="0" t="s">
        <v>692</v>
      </c>
      <c r="D4492" s="14" t="n">
        <v>583.31</v>
      </c>
    </row>
    <row r="4493" customFormat="false" ht="15" hidden="false" customHeight="false" outlineLevel="0" collapsed="false">
      <c r="A4493" s="4" t="n">
        <v>40868</v>
      </c>
      <c r="B4493" s="0" t="s">
        <v>693</v>
      </c>
      <c r="C4493" s="0" t="s">
        <v>694</v>
      </c>
      <c r="D4493" s="14" t="n">
        <v>79.8</v>
      </c>
    </row>
    <row r="4494" customFormat="false" ht="15" hidden="false" customHeight="false" outlineLevel="0" collapsed="false">
      <c r="A4494" s="4" t="n">
        <v>40868</v>
      </c>
      <c r="B4494" s="0" t="s">
        <v>695</v>
      </c>
      <c r="C4494" s="0" t="s">
        <v>696</v>
      </c>
      <c r="D4494" s="14" t="n">
        <v>656.16</v>
      </c>
    </row>
    <row r="4495" customFormat="false" ht="15" hidden="false" customHeight="false" outlineLevel="0" collapsed="false">
      <c r="A4495" s="4" t="n">
        <v>40868</v>
      </c>
      <c r="B4495" s="0" t="s">
        <v>697</v>
      </c>
      <c r="C4495" s="0" t="s">
        <v>698</v>
      </c>
      <c r="D4495" s="14" t="n">
        <v>220.6</v>
      </c>
    </row>
    <row r="4496" customFormat="false" ht="15" hidden="false" customHeight="false" outlineLevel="0" collapsed="false">
      <c r="A4496" s="4" t="n">
        <v>40868</v>
      </c>
      <c r="B4496" s="0" t="s">
        <v>699</v>
      </c>
      <c r="C4496" s="0" t="s">
        <v>700</v>
      </c>
      <c r="D4496" s="14" t="n">
        <v>268.8</v>
      </c>
    </row>
    <row r="4497" customFormat="false" ht="15" hidden="false" customHeight="false" outlineLevel="0" collapsed="false">
      <c r="A4497" s="4" t="n">
        <v>40868</v>
      </c>
      <c r="B4497" s="0" t="s">
        <v>701</v>
      </c>
      <c r="C4497" s="0" t="s">
        <v>702</v>
      </c>
      <c r="D4497" s="14" t="n">
        <v>214.63</v>
      </c>
    </row>
    <row r="4498" customFormat="false" ht="15" hidden="false" customHeight="false" outlineLevel="0" collapsed="false">
      <c r="A4498" s="4" t="n">
        <v>40868</v>
      </c>
      <c r="B4498" s="0" t="s">
        <v>703</v>
      </c>
      <c r="C4498" s="0" t="s">
        <v>704</v>
      </c>
      <c r="D4498" s="14" t="n">
        <v>716.79</v>
      </c>
    </row>
    <row r="4499" customFormat="false" ht="15" hidden="false" customHeight="false" outlineLevel="0" collapsed="false">
      <c r="A4499" s="4" t="n">
        <v>40868</v>
      </c>
      <c r="B4499" s="0" t="s">
        <v>705</v>
      </c>
      <c r="C4499" s="0" t="s">
        <v>706</v>
      </c>
      <c r="D4499" s="14" t="n">
        <v>540.54</v>
      </c>
    </row>
    <row r="4500" customFormat="false" ht="15" hidden="false" customHeight="false" outlineLevel="0" collapsed="false">
      <c r="A4500" s="4" t="n">
        <v>40868</v>
      </c>
      <c r="B4500" s="0" t="s">
        <v>707</v>
      </c>
      <c r="C4500" s="0" t="s">
        <v>708</v>
      </c>
      <c r="D4500" s="14" t="n">
        <v>355.91</v>
      </c>
    </row>
    <row r="4501" customFormat="false" ht="15" hidden="false" customHeight="false" outlineLevel="0" collapsed="false">
      <c r="A4501" s="4" t="n">
        <v>40868</v>
      </c>
      <c r="B4501" s="0" t="s">
        <v>709</v>
      </c>
      <c r="C4501" s="0" t="s">
        <v>710</v>
      </c>
      <c r="D4501" s="14" t="n">
        <v>91.35</v>
      </c>
    </row>
    <row r="4502" customFormat="false" ht="15" hidden="false" customHeight="false" outlineLevel="0" collapsed="false">
      <c r="A4502" s="4" t="n">
        <v>40868</v>
      </c>
      <c r="B4502" s="0" t="s">
        <v>711</v>
      </c>
      <c r="C4502" s="0" t="s">
        <v>712</v>
      </c>
      <c r="D4502" s="14" t="n">
        <v>461.17</v>
      </c>
    </row>
    <row r="4503" customFormat="false" ht="15" hidden="false" customHeight="false" outlineLevel="0" collapsed="false">
      <c r="A4503" s="4" t="n">
        <v>40868</v>
      </c>
      <c r="B4503" s="0" t="s">
        <v>713</v>
      </c>
      <c r="C4503" s="0" t="s">
        <v>714</v>
      </c>
      <c r="D4503" s="14" t="n">
        <v>207.5</v>
      </c>
    </row>
    <row r="4504" customFormat="false" ht="15" hidden="false" customHeight="false" outlineLevel="0" collapsed="false">
      <c r="A4504" s="4" t="n">
        <v>40868</v>
      </c>
      <c r="B4504" s="0" t="s">
        <v>715</v>
      </c>
      <c r="C4504" s="0" t="s">
        <v>716</v>
      </c>
      <c r="D4504" s="14" t="n">
        <v>44.09</v>
      </c>
    </row>
    <row r="4505" customFormat="false" ht="15" hidden="false" customHeight="false" outlineLevel="0" collapsed="false">
      <c r="A4505" s="4" t="n">
        <v>40868</v>
      </c>
      <c r="B4505" s="0" t="s">
        <v>717</v>
      </c>
      <c r="C4505" s="0" t="s">
        <v>718</v>
      </c>
      <c r="D4505" s="14" t="n">
        <v>69.48</v>
      </c>
    </row>
    <row r="4506" customFormat="false" ht="15" hidden="false" customHeight="false" outlineLevel="0" collapsed="false">
      <c r="A4506" s="4" t="n">
        <v>40868</v>
      </c>
      <c r="B4506" s="0" t="s">
        <v>719</v>
      </c>
      <c r="C4506" s="0" t="s">
        <v>720</v>
      </c>
      <c r="D4506" s="14" t="n">
        <v>88.15</v>
      </c>
    </row>
    <row r="4507" customFormat="false" ht="15" hidden="false" customHeight="false" outlineLevel="0" collapsed="false">
      <c r="A4507" s="4" t="n">
        <v>40868</v>
      </c>
      <c r="B4507" s="0" t="s">
        <v>721</v>
      </c>
      <c r="C4507" s="0" t="s">
        <v>722</v>
      </c>
      <c r="D4507" s="14" t="n">
        <v>91.9</v>
      </c>
    </row>
    <row r="4508" customFormat="false" ht="15" hidden="false" customHeight="false" outlineLevel="0" collapsed="false">
      <c r="A4508" s="4" t="n">
        <v>40868</v>
      </c>
      <c r="B4508" s="0" t="s">
        <v>723</v>
      </c>
      <c r="C4508" s="0" t="s">
        <v>724</v>
      </c>
      <c r="D4508" s="14" t="n">
        <v>285.71</v>
      </c>
    </row>
    <row r="4509" customFormat="false" ht="15" hidden="false" customHeight="false" outlineLevel="0" collapsed="false">
      <c r="A4509" s="4" t="n">
        <v>40868</v>
      </c>
      <c r="B4509" s="0" t="s">
        <v>725</v>
      </c>
      <c r="C4509" s="0" t="s">
        <v>726</v>
      </c>
      <c r="D4509" s="14" t="n">
        <v>53.45</v>
      </c>
    </row>
    <row r="4510" customFormat="false" ht="15" hidden="false" customHeight="false" outlineLevel="0" collapsed="false">
      <c r="A4510" s="4" t="n">
        <v>40868</v>
      </c>
      <c r="B4510" s="0" t="s">
        <v>727</v>
      </c>
      <c r="C4510" s="0" t="s">
        <v>728</v>
      </c>
      <c r="D4510" s="14" t="n">
        <v>70.43</v>
      </c>
    </row>
    <row r="4511" customFormat="false" ht="15" hidden="false" customHeight="false" outlineLevel="0" collapsed="false">
      <c r="A4511" s="4" t="n">
        <v>40868</v>
      </c>
      <c r="B4511" s="0" t="s">
        <v>729</v>
      </c>
      <c r="C4511" s="0" t="s">
        <v>730</v>
      </c>
      <c r="D4511" s="14" t="n">
        <v>66.72</v>
      </c>
    </row>
    <row r="4512" customFormat="false" ht="15" hidden="false" customHeight="false" outlineLevel="0" collapsed="false">
      <c r="A4512" s="4" t="n">
        <v>40868</v>
      </c>
      <c r="B4512" s="0" t="s">
        <v>731</v>
      </c>
      <c r="C4512" s="0" t="s">
        <v>732</v>
      </c>
      <c r="D4512" s="14" t="n">
        <v>403.94</v>
      </c>
    </row>
    <row r="4513" customFormat="false" ht="15" hidden="false" customHeight="false" outlineLevel="0" collapsed="false">
      <c r="A4513" s="4" t="n">
        <v>40868</v>
      </c>
      <c r="B4513" s="0" t="s">
        <v>733</v>
      </c>
      <c r="C4513" s="0" t="s">
        <v>734</v>
      </c>
      <c r="D4513" s="14" t="n">
        <v>200.33</v>
      </c>
    </row>
    <row r="4514" customFormat="false" ht="15" hidden="false" customHeight="false" outlineLevel="0" collapsed="false">
      <c r="A4514" s="4" t="n">
        <v>40868</v>
      </c>
      <c r="B4514" s="0" t="s">
        <v>735</v>
      </c>
      <c r="C4514" s="0" t="s">
        <v>736</v>
      </c>
      <c r="D4514" s="14" t="n">
        <v>50.54</v>
      </c>
    </row>
    <row r="4515" customFormat="false" ht="15" hidden="false" customHeight="false" outlineLevel="0" collapsed="false">
      <c r="A4515" s="4" t="n">
        <v>40868</v>
      </c>
      <c r="B4515" s="0" t="s">
        <v>737</v>
      </c>
      <c r="C4515" s="0" t="s">
        <v>738</v>
      </c>
      <c r="D4515" s="14" t="n">
        <v>29.75</v>
      </c>
    </row>
    <row r="4516" customFormat="false" ht="15" hidden="false" customHeight="false" outlineLevel="0" collapsed="false">
      <c r="A4516" s="4" t="n">
        <v>40868</v>
      </c>
      <c r="B4516" s="0" t="s">
        <v>739</v>
      </c>
      <c r="C4516" s="0" t="s">
        <v>740</v>
      </c>
      <c r="D4516" s="14" t="n">
        <v>788.55</v>
      </c>
    </row>
    <row r="4517" customFormat="false" ht="15" hidden="false" customHeight="false" outlineLevel="0" collapsed="false">
      <c r="A4517" s="4" t="n">
        <v>40868</v>
      </c>
      <c r="B4517" s="0" t="s">
        <v>741</v>
      </c>
      <c r="C4517" s="0" t="s">
        <v>742</v>
      </c>
      <c r="D4517" s="14" t="n">
        <v>622.51</v>
      </c>
    </row>
    <row r="4518" customFormat="false" ht="15" hidden="false" customHeight="false" outlineLevel="0" collapsed="false">
      <c r="A4518" s="4" t="n">
        <v>40868</v>
      </c>
      <c r="B4518" s="0" t="s">
        <v>743</v>
      </c>
      <c r="C4518" s="0" t="s">
        <v>744</v>
      </c>
      <c r="D4518" s="14" t="n">
        <v>113.61</v>
      </c>
    </row>
    <row r="4519" customFormat="false" ht="15" hidden="false" customHeight="false" outlineLevel="0" collapsed="false">
      <c r="A4519" s="4" t="n">
        <v>40868</v>
      </c>
      <c r="B4519" s="0" t="s">
        <v>745</v>
      </c>
      <c r="C4519" s="0" t="s">
        <v>746</v>
      </c>
      <c r="D4519" s="14" t="n">
        <v>12.46</v>
      </c>
    </row>
    <row r="4520" customFormat="false" ht="15" hidden="false" customHeight="false" outlineLevel="0" collapsed="false">
      <c r="A4520" s="4" t="n">
        <v>40868</v>
      </c>
      <c r="B4520" s="0" t="s">
        <v>747</v>
      </c>
      <c r="C4520" s="0" t="s">
        <v>748</v>
      </c>
      <c r="D4520" s="14" t="n">
        <v>84.45</v>
      </c>
    </row>
    <row r="4521" customFormat="false" ht="15" hidden="false" customHeight="false" outlineLevel="0" collapsed="false">
      <c r="A4521" s="4" t="n">
        <v>40868</v>
      </c>
      <c r="B4521" s="0" t="s">
        <v>749</v>
      </c>
      <c r="C4521" s="0" t="s">
        <v>750</v>
      </c>
      <c r="D4521" s="14" t="n">
        <v>13.9</v>
      </c>
    </row>
    <row r="4522" customFormat="false" ht="15" hidden="false" customHeight="false" outlineLevel="0" collapsed="false">
      <c r="A4522" s="4" t="n">
        <v>40868</v>
      </c>
      <c r="B4522" s="0" t="s">
        <v>751</v>
      </c>
      <c r="C4522" s="0" t="s">
        <v>752</v>
      </c>
      <c r="D4522" s="14" t="n">
        <v>588.98</v>
      </c>
    </row>
    <row r="4523" customFormat="false" ht="15" hidden="false" customHeight="false" outlineLevel="0" collapsed="false">
      <c r="A4523" s="4" t="n">
        <v>40868</v>
      </c>
      <c r="B4523" s="0" t="s">
        <v>753</v>
      </c>
      <c r="C4523" s="0" t="s">
        <v>754</v>
      </c>
      <c r="D4523" s="14" t="n">
        <v>188.79</v>
      </c>
    </row>
    <row r="4524" customFormat="false" ht="15" hidden="false" customHeight="false" outlineLevel="0" collapsed="false">
      <c r="A4524" s="4" t="n">
        <v>40868</v>
      </c>
      <c r="B4524" s="0" t="s">
        <v>755</v>
      </c>
      <c r="C4524" s="0" t="s">
        <v>756</v>
      </c>
      <c r="D4524" s="14" t="n">
        <v>185.21</v>
      </c>
    </row>
    <row r="4525" customFormat="false" ht="15" hidden="false" customHeight="false" outlineLevel="0" collapsed="false">
      <c r="A4525" s="4" t="n">
        <v>40868</v>
      </c>
      <c r="B4525" s="0" t="s">
        <v>759</v>
      </c>
      <c r="C4525" s="0" t="s">
        <v>760</v>
      </c>
      <c r="D4525" s="14" t="n">
        <v>151.84</v>
      </c>
    </row>
    <row r="4526" customFormat="false" ht="15" hidden="false" customHeight="false" outlineLevel="0" collapsed="false">
      <c r="A4526" s="4" t="n">
        <v>40868</v>
      </c>
      <c r="B4526" s="0" t="s">
        <v>761</v>
      </c>
      <c r="C4526" s="0" t="s">
        <v>762</v>
      </c>
      <c r="D4526" s="14" t="n">
        <v>398.51</v>
      </c>
    </row>
    <row r="4527" customFormat="false" ht="15" hidden="false" customHeight="false" outlineLevel="0" collapsed="false">
      <c r="A4527" s="4" t="n">
        <v>40868</v>
      </c>
      <c r="B4527" s="0" t="s">
        <v>763</v>
      </c>
      <c r="C4527" s="0" t="s">
        <v>764</v>
      </c>
      <c r="D4527" s="14" t="n">
        <v>195.35</v>
      </c>
    </row>
    <row r="4528" customFormat="false" ht="15" hidden="false" customHeight="false" outlineLevel="0" collapsed="false">
      <c r="A4528" s="4" t="n">
        <v>40868</v>
      </c>
      <c r="B4528" s="0" t="s">
        <v>765</v>
      </c>
      <c r="C4528" s="0" t="s">
        <v>766</v>
      </c>
      <c r="D4528" s="14" t="n">
        <v>145.35</v>
      </c>
    </row>
    <row r="4529" customFormat="false" ht="15" hidden="false" customHeight="false" outlineLevel="0" collapsed="false">
      <c r="A4529" s="4" t="n">
        <v>40868</v>
      </c>
      <c r="B4529" s="0" t="s">
        <v>767</v>
      </c>
      <c r="C4529" s="0" t="s">
        <v>768</v>
      </c>
      <c r="D4529" s="14" t="n">
        <v>132.85</v>
      </c>
    </row>
    <row r="4530" customFormat="false" ht="15" hidden="false" customHeight="false" outlineLevel="0" collapsed="false">
      <c r="A4530" s="4" t="n">
        <v>40868</v>
      </c>
      <c r="B4530" s="0" t="s">
        <v>769</v>
      </c>
      <c r="C4530" s="0" t="s">
        <v>770</v>
      </c>
      <c r="D4530" s="14" t="n">
        <v>170.31</v>
      </c>
    </row>
    <row r="4531" customFormat="false" ht="15" hidden="false" customHeight="false" outlineLevel="0" collapsed="false">
      <c r="A4531" s="4" t="n">
        <v>40868</v>
      </c>
      <c r="B4531" s="0" t="s">
        <v>771</v>
      </c>
      <c r="C4531" s="0" t="s">
        <v>772</v>
      </c>
      <c r="D4531" s="14" t="n">
        <v>112.5</v>
      </c>
    </row>
    <row r="4532" customFormat="false" ht="15" hidden="false" customHeight="false" outlineLevel="0" collapsed="false">
      <c r="A4532" s="4" t="n">
        <v>40868</v>
      </c>
      <c r="B4532" s="0" t="s">
        <v>773</v>
      </c>
      <c r="C4532" s="0" t="s">
        <v>774</v>
      </c>
      <c r="D4532" s="14" t="n">
        <v>698.84</v>
      </c>
    </row>
    <row r="4533" customFormat="false" ht="15" hidden="false" customHeight="false" outlineLevel="0" collapsed="false">
      <c r="A4533" s="4" t="n">
        <v>40868</v>
      </c>
      <c r="B4533" s="0" t="s">
        <v>775</v>
      </c>
      <c r="C4533" s="0" t="s">
        <v>776</v>
      </c>
      <c r="D4533" s="14" t="n">
        <v>341.58</v>
      </c>
    </row>
    <row r="4534" customFormat="false" ht="15" hidden="false" customHeight="false" outlineLevel="0" collapsed="false">
      <c r="A4534" s="4" t="n">
        <v>40868</v>
      </c>
      <c r="B4534" s="0" t="s">
        <v>777</v>
      </c>
      <c r="C4534" s="0" t="s">
        <v>778</v>
      </c>
      <c r="D4534" s="14" t="n">
        <v>404.1</v>
      </c>
    </row>
    <row r="4535" customFormat="false" ht="15" hidden="false" customHeight="false" outlineLevel="0" collapsed="false">
      <c r="A4535" s="4" t="n">
        <v>40868</v>
      </c>
      <c r="B4535" s="0" t="s">
        <v>779</v>
      </c>
      <c r="C4535" s="0" t="s">
        <v>780</v>
      </c>
      <c r="D4535" s="14" t="n">
        <v>1087.42</v>
      </c>
    </row>
    <row r="4536" customFormat="false" ht="15" hidden="false" customHeight="false" outlineLevel="0" collapsed="false">
      <c r="A4536" s="4" t="n">
        <v>40868</v>
      </c>
      <c r="B4536" s="0" t="s">
        <v>781</v>
      </c>
      <c r="C4536" s="0" t="s">
        <v>782</v>
      </c>
      <c r="D4536" s="14" t="n">
        <v>642.48</v>
      </c>
    </row>
    <row r="4537" customFormat="false" ht="15" hidden="false" customHeight="false" outlineLevel="0" collapsed="false">
      <c r="A4537" s="4" t="n">
        <v>40868</v>
      </c>
      <c r="B4537" s="0" t="s">
        <v>783</v>
      </c>
      <c r="C4537" s="0" t="s">
        <v>784</v>
      </c>
      <c r="D4537" s="14" t="n">
        <v>877.43</v>
      </c>
    </row>
    <row r="4538" customFormat="false" ht="15" hidden="false" customHeight="false" outlineLevel="0" collapsed="false">
      <c r="A4538" s="4" t="n">
        <v>40868</v>
      </c>
      <c r="B4538" s="0" t="s">
        <v>785</v>
      </c>
      <c r="C4538" s="0" t="s">
        <v>786</v>
      </c>
      <c r="D4538" s="14" t="n">
        <v>602.69</v>
      </c>
    </row>
    <row r="4539" customFormat="false" ht="15" hidden="false" customHeight="false" outlineLevel="0" collapsed="false">
      <c r="A4539" s="4" t="n">
        <v>40868</v>
      </c>
      <c r="B4539" s="0" t="s">
        <v>787</v>
      </c>
      <c r="C4539" s="0" t="s">
        <v>788</v>
      </c>
      <c r="D4539" s="14" t="n">
        <v>757.37</v>
      </c>
    </row>
    <row r="4540" customFormat="false" ht="15" hidden="false" customHeight="false" outlineLevel="0" collapsed="false">
      <c r="A4540" s="4" t="n">
        <v>40868</v>
      </c>
      <c r="B4540" s="0" t="s">
        <v>789</v>
      </c>
      <c r="C4540" s="0" t="s">
        <v>790</v>
      </c>
      <c r="D4540" s="14" t="n">
        <v>2152.79</v>
      </c>
    </row>
    <row r="4541" customFormat="false" ht="15" hidden="false" customHeight="false" outlineLevel="0" collapsed="false">
      <c r="A4541" s="4" t="n">
        <v>40868</v>
      </c>
      <c r="B4541" s="0" t="s">
        <v>791</v>
      </c>
      <c r="C4541" s="0" t="s">
        <v>792</v>
      </c>
      <c r="D4541" s="14" t="n">
        <v>114.79</v>
      </c>
    </row>
    <row r="4542" customFormat="false" ht="15" hidden="false" customHeight="false" outlineLevel="0" collapsed="false">
      <c r="A4542" s="4" t="n">
        <v>40868</v>
      </c>
      <c r="B4542" s="0" t="s">
        <v>793</v>
      </c>
      <c r="C4542" s="0" t="s">
        <v>794</v>
      </c>
      <c r="D4542" s="14" t="n">
        <v>41.25</v>
      </c>
    </row>
    <row r="4543" customFormat="false" ht="15" hidden="false" customHeight="false" outlineLevel="0" collapsed="false">
      <c r="A4543" s="4" t="n">
        <v>40868</v>
      </c>
      <c r="B4543" s="0" t="s">
        <v>795</v>
      </c>
      <c r="C4543" s="0" t="s">
        <v>796</v>
      </c>
      <c r="D4543" s="14" t="n">
        <v>123.04</v>
      </c>
    </row>
    <row r="4544" customFormat="false" ht="15" hidden="false" customHeight="false" outlineLevel="0" collapsed="false">
      <c r="A4544" s="4" t="n">
        <v>40868</v>
      </c>
      <c r="B4544" s="0" t="s">
        <v>797</v>
      </c>
      <c r="C4544" s="0" t="s">
        <v>798</v>
      </c>
      <c r="D4544" s="14" t="n">
        <v>738.16</v>
      </c>
    </row>
    <row r="4545" customFormat="false" ht="15" hidden="false" customHeight="false" outlineLevel="0" collapsed="false">
      <c r="A4545" s="4" t="n">
        <v>40868</v>
      </c>
      <c r="B4545" s="0" t="s">
        <v>799</v>
      </c>
      <c r="C4545" s="0" t="s">
        <v>800</v>
      </c>
      <c r="D4545" s="14" t="n">
        <v>534.51</v>
      </c>
    </row>
    <row r="4546" customFormat="false" ht="15" hidden="false" customHeight="false" outlineLevel="0" collapsed="false">
      <c r="A4546" s="4" t="n">
        <v>40868</v>
      </c>
      <c r="B4546" s="0" t="s">
        <v>801</v>
      </c>
      <c r="C4546" s="0" t="s">
        <v>802</v>
      </c>
      <c r="D4546" s="14" t="n">
        <v>657.6</v>
      </c>
    </row>
    <row r="4547" customFormat="false" ht="15" hidden="false" customHeight="false" outlineLevel="0" collapsed="false">
      <c r="A4547" s="4" t="n">
        <v>40868</v>
      </c>
      <c r="B4547" s="0" t="s">
        <v>803</v>
      </c>
      <c r="C4547" s="0" t="s">
        <v>804</v>
      </c>
      <c r="D4547" s="14" t="n">
        <v>458.25</v>
      </c>
    </row>
    <row r="4548" customFormat="false" ht="15" hidden="false" customHeight="false" outlineLevel="0" collapsed="false">
      <c r="A4548" s="4" t="n">
        <v>40868</v>
      </c>
      <c r="B4548" s="0" t="s">
        <v>805</v>
      </c>
      <c r="C4548" s="0" t="s">
        <v>806</v>
      </c>
      <c r="D4548" s="14" t="n">
        <v>760.81</v>
      </c>
    </row>
    <row r="4549" customFormat="false" ht="15" hidden="false" customHeight="false" outlineLevel="0" collapsed="false">
      <c r="A4549" s="4" t="n">
        <v>40868</v>
      </c>
      <c r="B4549" s="0" t="s">
        <v>807</v>
      </c>
      <c r="C4549" s="0" t="s">
        <v>808</v>
      </c>
      <c r="D4549" s="14" t="n">
        <v>24.75</v>
      </c>
    </row>
    <row r="4550" customFormat="false" ht="15" hidden="false" customHeight="false" outlineLevel="0" collapsed="false">
      <c r="A4550" s="4" t="n">
        <v>40868</v>
      </c>
      <c r="B4550" s="0" t="s">
        <v>809</v>
      </c>
      <c r="C4550" s="0" t="s">
        <v>810</v>
      </c>
      <c r="D4550" s="14" t="n">
        <v>889.18</v>
      </c>
    </row>
    <row r="4551" customFormat="false" ht="15" hidden="false" customHeight="false" outlineLevel="0" collapsed="false">
      <c r="A4551" s="4" t="n">
        <v>40868</v>
      </c>
      <c r="B4551" s="0" t="s">
        <v>811</v>
      </c>
      <c r="C4551" s="0" t="s">
        <v>812</v>
      </c>
      <c r="D4551" s="14" t="n">
        <v>5.85</v>
      </c>
    </row>
    <row r="4552" customFormat="false" ht="15" hidden="false" customHeight="false" outlineLevel="0" collapsed="false">
      <c r="A4552" s="4" t="n">
        <v>40868</v>
      </c>
      <c r="B4552" s="0" t="s">
        <v>813</v>
      </c>
      <c r="C4552" s="0" t="s">
        <v>814</v>
      </c>
      <c r="D4552" s="14" t="n">
        <v>1819.62</v>
      </c>
    </row>
    <row r="4553" customFormat="false" ht="15" hidden="false" customHeight="false" outlineLevel="0" collapsed="false">
      <c r="A4553" s="4" t="n">
        <v>40868</v>
      </c>
      <c r="B4553" s="0" t="s">
        <v>815</v>
      </c>
      <c r="C4553" s="0" t="s">
        <v>816</v>
      </c>
      <c r="D4553" s="14" t="n">
        <v>4960.25</v>
      </c>
    </row>
    <row r="4554" customFormat="false" ht="15" hidden="false" customHeight="false" outlineLevel="0" collapsed="false">
      <c r="A4554" s="4" t="n">
        <v>40868</v>
      </c>
      <c r="B4554" s="0" t="s">
        <v>817</v>
      </c>
      <c r="C4554" s="0" t="s">
        <v>818</v>
      </c>
      <c r="D4554" s="14" t="n">
        <v>111.98</v>
      </c>
    </row>
    <row r="4555" customFormat="false" ht="15" hidden="false" customHeight="false" outlineLevel="0" collapsed="false">
      <c r="A4555" s="4" t="n">
        <v>40868</v>
      </c>
      <c r="B4555" s="0" t="s">
        <v>819</v>
      </c>
      <c r="C4555" s="0" t="s">
        <v>820</v>
      </c>
      <c r="D4555" s="14" t="n">
        <v>442.71</v>
      </c>
    </row>
    <row r="4556" customFormat="false" ht="15" hidden="false" customHeight="false" outlineLevel="0" collapsed="false">
      <c r="A4556" s="4" t="n">
        <v>40868</v>
      </c>
      <c r="B4556" s="0" t="s">
        <v>821</v>
      </c>
      <c r="C4556" s="0" t="s">
        <v>822</v>
      </c>
      <c r="D4556" s="14" t="n">
        <v>628.94</v>
      </c>
    </row>
    <row r="4557" customFormat="false" ht="15" hidden="false" customHeight="false" outlineLevel="0" collapsed="false">
      <c r="A4557" s="4" t="n">
        <v>40868</v>
      </c>
      <c r="B4557" s="0" t="s">
        <v>823</v>
      </c>
      <c r="C4557" s="0" t="s">
        <v>824</v>
      </c>
      <c r="D4557" s="14" t="n">
        <v>634.01</v>
      </c>
    </row>
    <row r="4558" customFormat="false" ht="15" hidden="false" customHeight="false" outlineLevel="0" collapsed="false">
      <c r="A4558" s="4" t="n">
        <v>40868</v>
      </c>
      <c r="B4558" s="0" t="s">
        <v>825</v>
      </c>
      <c r="C4558" s="0" t="s">
        <v>826</v>
      </c>
      <c r="D4558" s="14" t="n">
        <v>622.01</v>
      </c>
    </row>
    <row r="4559" customFormat="false" ht="15" hidden="false" customHeight="false" outlineLevel="0" collapsed="false">
      <c r="A4559" s="4" t="n">
        <v>40868</v>
      </c>
      <c r="B4559" s="0" t="s">
        <v>827</v>
      </c>
      <c r="C4559" s="0" t="s">
        <v>828</v>
      </c>
      <c r="D4559" s="14" t="n">
        <v>732.52</v>
      </c>
    </row>
    <row r="4560" customFormat="false" ht="15" hidden="false" customHeight="false" outlineLevel="0" collapsed="false">
      <c r="A4560" s="4" t="n">
        <v>40868</v>
      </c>
      <c r="B4560" s="0" t="s">
        <v>829</v>
      </c>
      <c r="C4560" s="0" t="s">
        <v>830</v>
      </c>
      <c r="D4560" s="14" t="n">
        <v>924.33</v>
      </c>
    </row>
    <row r="4561" customFormat="false" ht="15" hidden="false" customHeight="false" outlineLevel="0" collapsed="false">
      <c r="A4561" s="4" t="n">
        <v>40868</v>
      </c>
      <c r="B4561" s="0" t="s">
        <v>831</v>
      </c>
      <c r="C4561" s="0" t="s">
        <v>832</v>
      </c>
      <c r="D4561" s="14" t="n">
        <v>18.9</v>
      </c>
    </row>
    <row r="4562" customFormat="false" ht="15" hidden="false" customHeight="false" outlineLevel="0" collapsed="false">
      <c r="A4562" s="4" t="n">
        <v>40868</v>
      </c>
      <c r="B4562" s="0" t="s">
        <v>833</v>
      </c>
      <c r="C4562" s="0" t="s">
        <v>834</v>
      </c>
      <c r="D4562" s="14" t="n">
        <v>587.06</v>
      </c>
    </row>
    <row r="4563" customFormat="false" ht="15" hidden="false" customHeight="false" outlineLevel="0" collapsed="false">
      <c r="A4563" s="4" t="n">
        <v>40868</v>
      </c>
      <c r="B4563" s="0" t="s">
        <v>835</v>
      </c>
      <c r="C4563" s="0" t="s">
        <v>836</v>
      </c>
      <c r="D4563" s="14" t="n">
        <v>493.95</v>
      </c>
    </row>
    <row r="4564" customFormat="false" ht="15" hidden="false" customHeight="false" outlineLevel="0" collapsed="false">
      <c r="A4564" s="4" t="n">
        <v>40868</v>
      </c>
      <c r="B4564" s="0" t="s">
        <v>837</v>
      </c>
      <c r="C4564" s="0" t="s">
        <v>838</v>
      </c>
      <c r="D4564" s="14" t="n">
        <v>284.15</v>
      </c>
    </row>
    <row r="4565" customFormat="false" ht="15" hidden="false" customHeight="false" outlineLevel="0" collapsed="false">
      <c r="A4565" s="4" t="n">
        <v>40868</v>
      </c>
      <c r="B4565" s="0" t="s">
        <v>839</v>
      </c>
      <c r="C4565" s="0" t="s">
        <v>840</v>
      </c>
      <c r="D4565" s="14" t="n">
        <v>259.65</v>
      </c>
    </row>
    <row r="4566" customFormat="false" ht="15" hidden="false" customHeight="false" outlineLevel="0" collapsed="false">
      <c r="A4566" s="4" t="n">
        <v>40868</v>
      </c>
      <c r="B4566" s="0" t="s">
        <v>841</v>
      </c>
      <c r="C4566" s="0" t="s">
        <v>842</v>
      </c>
      <c r="D4566" s="14" t="n">
        <v>39.95</v>
      </c>
    </row>
    <row r="4567" customFormat="false" ht="15" hidden="false" customHeight="false" outlineLevel="0" collapsed="false">
      <c r="A4567" s="4" t="n">
        <v>40868</v>
      </c>
      <c r="B4567" s="0" t="s">
        <v>843</v>
      </c>
      <c r="C4567" s="0" t="s">
        <v>844</v>
      </c>
      <c r="D4567" s="14" t="n">
        <v>2894.37</v>
      </c>
    </row>
    <row r="4568" customFormat="false" ht="15" hidden="false" customHeight="false" outlineLevel="0" collapsed="false">
      <c r="A4568" s="4" t="n">
        <v>40868</v>
      </c>
      <c r="B4568" s="0" t="s">
        <v>845</v>
      </c>
      <c r="C4568" s="0" t="s">
        <v>846</v>
      </c>
      <c r="D4568" s="14" t="n">
        <v>362.45</v>
      </c>
    </row>
    <row r="4569" customFormat="false" ht="15" hidden="false" customHeight="false" outlineLevel="0" collapsed="false">
      <c r="A4569" s="4" t="n">
        <v>40868</v>
      </c>
      <c r="B4569" s="0" t="s">
        <v>847</v>
      </c>
      <c r="C4569" s="0" t="s">
        <v>848</v>
      </c>
      <c r="D4569" s="14" t="n">
        <v>1680.02</v>
      </c>
    </row>
    <row r="4570" customFormat="false" ht="15" hidden="false" customHeight="false" outlineLevel="0" collapsed="false">
      <c r="A4570" s="4" t="n">
        <v>40868</v>
      </c>
      <c r="B4570" s="0" t="s">
        <v>849</v>
      </c>
      <c r="C4570" s="0" t="s">
        <v>850</v>
      </c>
      <c r="D4570" s="14" t="n">
        <v>476.99</v>
      </c>
    </row>
    <row r="4571" customFormat="false" ht="15" hidden="false" customHeight="false" outlineLevel="0" collapsed="false">
      <c r="A4571" s="4" t="n">
        <v>40868</v>
      </c>
      <c r="B4571" s="0" t="s">
        <v>851</v>
      </c>
      <c r="C4571" s="0" t="s">
        <v>852</v>
      </c>
      <c r="D4571" s="14" t="n">
        <v>716.42</v>
      </c>
    </row>
    <row r="4572" customFormat="false" ht="15" hidden="false" customHeight="false" outlineLevel="0" collapsed="false">
      <c r="A4572" s="4" t="n">
        <v>40868</v>
      </c>
      <c r="B4572" s="0" t="s">
        <v>853</v>
      </c>
      <c r="C4572" s="0" t="s">
        <v>854</v>
      </c>
      <c r="D4572" s="14" t="n">
        <v>104.4</v>
      </c>
    </row>
    <row r="4573" customFormat="false" ht="15" hidden="false" customHeight="false" outlineLevel="0" collapsed="false">
      <c r="A4573" s="4" t="n">
        <v>40868</v>
      </c>
      <c r="B4573" s="0" t="s">
        <v>855</v>
      </c>
      <c r="C4573" s="0" t="s">
        <v>856</v>
      </c>
      <c r="D4573" s="14" t="n">
        <v>70.9</v>
      </c>
    </row>
    <row r="4574" customFormat="false" ht="15" hidden="false" customHeight="false" outlineLevel="0" collapsed="false">
      <c r="A4574" s="4" t="n">
        <v>40868</v>
      </c>
      <c r="B4574" s="0" t="s">
        <v>857</v>
      </c>
      <c r="C4574" s="0" t="s">
        <v>858</v>
      </c>
      <c r="D4574" s="14" t="n">
        <v>98.07</v>
      </c>
    </row>
    <row r="4575" customFormat="false" ht="15" hidden="false" customHeight="false" outlineLevel="0" collapsed="false">
      <c r="A4575" s="4" t="n">
        <v>40868</v>
      </c>
      <c r="B4575" s="0" t="s">
        <v>859</v>
      </c>
      <c r="C4575" s="0" t="s">
        <v>860</v>
      </c>
      <c r="D4575" s="14" t="n">
        <v>49.78</v>
      </c>
    </row>
    <row r="4576" customFormat="false" ht="15" hidden="false" customHeight="false" outlineLevel="0" collapsed="false">
      <c r="A4576" s="4" t="n">
        <v>40868</v>
      </c>
      <c r="B4576" s="0" t="s">
        <v>861</v>
      </c>
      <c r="C4576" s="0" t="s">
        <v>862</v>
      </c>
      <c r="D4576" s="14" t="n">
        <v>511.81</v>
      </c>
    </row>
    <row r="4577" customFormat="false" ht="15" hidden="false" customHeight="false" outlineLevel="0" collapsed="false">
      <c r="A4577" s="4" t="n">
        <v>40868</v>
      </c>
      <c r="B4577" s="0" t="s">
        <v>863</v>
      </c>
      <c r="C4577" s="0" t="s">
        <v>864</v>
      </c>
      <c r="D4577" s="14" t="n">
        <v>1241.71</v>
      </c>
    </row>
    <row r="4578" customFormat="false" ht="15" hidden="false" customHeight="false" outlineLevel="0" collapsed="false">
      <c r="A4578" s="4" t="n">
        <v>40868</v>
      </c>
      <c r="B4578" s="0" t="s">
        <v>865</v>
      </c>
      <c r="C4578" s="0" t="s">
        <v>866</v>
      </c>
      <c r="D4578" s="14" t="n">
        <v>2067.9</v>
      </c>
    </row>
    <row r="4579" customFormat="false" ht="15" hidden="false" customHeight="false" outlineLevel="0" collapsed="false">
      <c r="A4579" s="4" t="n">
        <v>40868</v>
      </c>
      <c r="B4579" s="0" t="s">
        <v>867</v>
      </c>
      <c r="C4579" s="0" t="s">
        <v>868</v>
      </c>
      <c r="D4579" s="14" t="n">
        <v>225.24</v>
      </c>
    </row>
    <row r="4580" customFormat="false" ht="15" hidden="false" customHeight="false" outlineLevel="0" collapsed="false">
      <c r="A4580" s="4" t="n">
        <v>40868</v>
      </c>
      <c r="B4580" s="0" t="s">
        <v>869</v>
      </c>
      <c r="C4580" s="0" t="s">
        <v>870</v>
      </c>
      <c r="D4580" s="14" t="n">
        <v>1016.98</v>
      </c>
    </row>
    <row r="4581" customFormat="false" ht="15" hidden="false" customHeight="false" outlineLevel="0" collapsed="false">
      <c r="A4581" s="4" t="n">
        <v>40868</v>
      </c>
      <c r="B4581" s="0" t="s">
        <v>871</v>
      </c>
      <c r="C4581" s="0" t="s">
        <v>872</v>
      </c>
      <c r="D4581" s="14" t="n">
        <v>418.02</v>
      </c>
    </row>
    <row r="4582" customFormat="false" ht="15" hidden="false" customHeight="false" outlineLevel="0" collapsed="false">
      <c r="A4582" s="4" t="n">
        <v>40868</v>
      </c>
      <c r="B4582" s="0" t="s">
        <v>873</v>
      </c>
      <c r="C4582" s="0" t="s">
        <v>874</v>
      </c>
      <c r="D4582" s="14" t="n">
        <v>1581.84</v>
      </c>
    </row>
    <row r="4583" customFormat="false" ht="15" hidden="false" customHeight="false" outlineLevel="0" collapsed="false">
      <c r="A4583" s="4" t="n">
        <v>40868</v>
      </c>
      <c r="B4583" s="0" t="s">
        <v>875</v>
      </c>
      <c r="C4583" s="0" t="s">
        <v>876</v>
      </c>
      <c r="D4583" s="14" t="n">
        <v>430.14</v>
      </c>
    </row>
    <row r="4584" customFormat="false" ht="15" hidden="false" customHeight="false" outlineLevel="0" collapsed="false">
      <c r="A4584" s="4" t="n">
        <v>40868</v>
      </c>
      <c r="B4584" s="0" t="s">
        <v>877</v>
      </c>
      <c r="C4584" s="0" t="s">
        <v>878</v>
      </c>
      <c r="D4584" s="14" t="n">
        <v>93.51</v>
      </c>
    </row>
    <row r="4585" customFormat="false" ht="15" hidden="false" customHeight="false" outlineLevel="0" collapsed="false">
      <c r="A4585" s="4" t="n">
        <v>40868</v>
      </c>
      <c r="B4585" s="0" t="s">
        <v>879</v>
      </c>
      <c r="C4585" s="0" t="s">
        <v>880</v>
      </c>
      <c r="D4585" s="14" t="n">
        <v>2472.53</v>
      </c>
    </row>
    <row r="4586" customFormat="false" ht="15" hidden="false" customHeight="false" outlineLevel="0" collapsed="false">
      <c r="A4586" s="4" t="n">
        <v>40868</v>
      </c>
      <c r="B4586" s="0" t="s">
        <v>881</v>
      </c>
      <c r="C4586" s="0" t="s">
        <v>882</v>
      </c>
      <c r="D4586" s="14" t="n">
        <v>240.77</v>
      </c>
    </row>
    <row r="4587" customFormat="false" ht="15" hidden="false" customHeight="false" outlineLevel="0" collapsed="false">
      <c r="A4587" s="4" t="n">
        <v>40868</v>
      </c>
      <c r="B4587" s="0" t="s">
        <v>883</v>
      </c>
      <c r="C4587" s="0" t="s">
        <v>884</v>
      </c>
      <c r="D4587" s="14" t="n">
        <v>56.7</v>
      </c>
    </row>
    <row r="4588" customFormat="false" ht="15" hidden="false" customHeight="false" outlineLevel="0" collapsed="false">
      <c r="A4588" s="4" t="n">
        <v>40875</v>
      </c>
      <c r="B4588" s="0" t="s">
        <v>61</v>
      </c>
      <c r="C4588" s="0" t="s">
        <v>62</v>
      </c>
      <c r="D4588" s="14" t="n">
        <v>127.49</v>
      </c>
    </row>
    <row r="4589" customFormat="false" ht="15" hidden="false" customHeight="false" outlineLevel="0" collapsed="false">
      <c r="A4589" s="4" t="n">
        <v>40875</v>
      </c>
      <c r="B4589" s="0" t="s">
        <v>63</v>
      </c>
      <c r="C4589" s="0" t="s">
        <v>64</v>
      </c>
      <c r="D4589" s="14" t="n">
        <v>90.93</v>
      </c>
    </row>
    <row r="4590" customFormat="false" ht="15" hidden="false" customHeight="false" outlineLevel="0" collapsed="false">
      <c r="A4590" s="4" t="n">
        <v>40875</v>
      </c>
      <c r="B4590" s="0" t="s">
        <v>65</v>
      </c>
      <c r="C4590" s="0" t="s">
        <v>66</v>
      </c>
      <c r="D4590" s="14" t="n">
        <v>241.26</v>
      </c>
    </row>
    <row r="4591" customFormat="false" ht="15" hidden="false" customHeight="false" outlineLevel="0" collapsed="false">
      <c r="A4591" s="4" t="n">
        <v>40875</v>
      </c>
      <c r="B4591" s="0" t="s">
        <v>67</v>
      </c>
      <c r="C4591" s="0" t="s">
        <v>68</v>
      </c>
      <c r="D4591" s="14" t="n">
        <v>29.82</v>
      </c>
    </row>
    <row r="4592" customFormat="false" ht="15" hidden="false" customHeight="false" outlineLevel="0" collapsed="false">
      <c r="A4592" s="4" t="n">
        <v>40875</v>
      </c>
      <c r="B4592" s="0" t="s">
        <v>69</v>
      </c>
      <c r="C4592" s="0" t="s">
        <v>70</v>
      </c>
      <c r="D4592" s="14" t="n">
        <v>52.46</v>
      </c>
    </row>
    <row r="4593" customFormat="false" ht="15" hidden="false" customHeight="false" outlineLevel="0" collapsed="false">
      <c r="A4593" s="4" t="n">
        <v>40875</v>
      </c>
      <c r="B4593" s="0" t="s">
        <v>73</v>
      </c>
      <c r="C4593" s="0" t="s">
        <v>74</v>
      </c>
      <c r="D4593" s="14" t="n">
        <v>60.06</v>
      </c>
    </row>
    <row r="4594" customFormat="false" ht="15" hidden="false" customHeight="false" outlineLevel="0" collapsed="false">
      <c r="A4594" s="4" t="n">
        <v>40875</v>
      </c>
      <c r="B4594" s="0" t="s">
        <v>75</v>
      </c>
      <c r="C4594" s="0" t="s">
        <v>76</v>
      </c>
      <c r="D4594" s="14" t="n">
        <v>714.19</v>
      </c>
    </row>
    <row r="4595" customFormat="false" ht="15" hidden="false" customHeight="false" outlineLevel="0" collapsed="false">
      <c r="A4595" s="4" t="n">
        <v>40875</v>
      </c>
      <c r="B4595" s="0" t="s">
        <v>77</v>
      </c>
      <c r="C4595" s="0" t="s">
        <v>78</v>
      </c>
      <c r="D4595" s="14" t="n">
        <v>331.99</v>
      </c>
    </row>
    <row r="4596" customFormat="false" ht="15" hidden="false" customHeight="false" outlineLevel="0" collapsed="false">
      <c r="A4596" s="4" t="n">
        <v>40875</v>
      </c>
      <c r="B4596" s="0" t="s">
        <v>79</v>
      </c>
      <c r="C4596" s="0" t="s">
        <v>80</v>
      </c>
      <c r="D4596" s="14" t="n">
        <v>848.66</v>
      </c>
    </row>
    <row r="4597" customFormat="false" ht="15" hidden="false" customHeight="false" outlineLevel="0" collapsed="false">
      <c r="A4597" s="4" t="n">
        <v>40875</v>
      </c>
      <c r="B4597" s="0" t="s">
        <v>81</v>
      </c>
      <c r="C4597" s="0" t="s">
        <v>82</v>
      </c>
      <c r="D4597" s="14" t="n">
        <v>635.5</v>
      </c>
    </row>
    <row r="4598" customFormat="false" ht="15" hidden="false" customHeight="false" outlineLevel="0" collapsed="false">
      <c r="A4598" s="4" t="n">
        <v>40875</v>
      </c>
      <c r="B4598" s="0" t="s">
        <v>83</v>
      </c>
      <c r="C4598" s="0" t="s">
        <v>84</v>
      </c>
      <c r="D4598" s="14" t="n">
        <v>550.52</v>
      </c>
    </row>
    <row r="4599" customFormat="false" ht="15" hidden="false" customHeight="false" outlineLevel="0" collapsed="false">
      <c r="A4599" s="4" t="n">
        <v>40875</v>
      </c>
      <c r="B4599" s="0" t="s">
        <v>85</v>
      </c>
      <c r="C4599" s="0" t="s">
        <v>86</v>
      </c>
      <c r="D4599" s="14" t="n">
        <v>1044.99</v>
      </c>
    </row>
    <row r="4600" customFormat="false" ht="15" hidden="false" customHeight="false" outlineLevel="0" collapsed="false">
      <c r="A4600" s="4" t="n">
        <v>40875</v>
      </c>
      <c r="B4600" s="0" t="s">
        <v>87</v>
      </c>
      <c r="C4600" s="0" t="s">
        <v>88</v>
      </c>
      <c r="D4600" s="14" t="n">
        <v>794.61</v>
      </c>
    </row>
    <row r="4601" customFormat="false" ht="15" hidden="false" customHeight="false" outlineLevel="0" collapsed="false">
      <c r="A4601" s="4" t="n">
        <v>40875</v>
      </c>
      <c r="B4601" s="0" t="s">
        <v>89</v>
      </c>
      <c r="C4601" s="0" t="s">
        <v>90</v>
      </c>
      <c r="D4601" s="14" t="n">
        <v>149.37</v>
      </c>
    </row>
    <row r="4602" customFormat="false" ht="15" hidden="false" customHeight="false" outlineLevel="0" collapsed="false">
      <c r="A4602" s="4" t="n">
        <v>40875</v>
      </c>
      <c r="B4602" s="0" t="s">
        <v>91</v>
      </c>
      <c r="C4602" s="0" t="s">
        <v>92</v>
      </c>
      <c r="D4602" s="14" t="n">
        <v>583.14</v>
      </c>
    </row>
    <row r="4603" customFormat="false" ht="15" hidden="false" customHeight="false" outlineLevel="0" collapsed="false">
      <c r="A4603" s="4" t="n">
        <v>40875</v>
      </c>
      <c r="B4603" s="0" t="s">
        <v>93</v>
      </c>
      <c r="C4603" s="0" t="s">
        <v>94</v>
      </c>
      <c r="D4603" s="14" t="n">
        <v>302.93</v>
      </c>
    </row>
    <row r="4604" customFormat="false" ht="15" hidden="false" customHeight="false" outlineLevel="0" collapsed="false">
      <c r="A4604" s="4" t="n">
        <v>40875</v>
      </c>
      <c r="B4604" s="0" t="s">
        <v>95</v>
      </c>
      <c r="C4604" s="0" t="s">
        <v>96</v>
      </c>
      <c r="D4604" s="14" t="n">
        <v>319.35</v>
      </c>
    </row>
    <row r="4605" customFormat="false" ht="15" hidden="false" customHeight="false" outlineLevel="0" collapsed="false">
      <c r="A4605" s="4" t="n">
        <v>40875</v>
      </c>
      <c r="B4605" s="0" t="s">
        <v>97</v>
      </c>
      <c r="C4605" s="0" t="s">
        <v>98</v>
      </c>
      <c r="D4605" s="14" t="n">
        <v>243.88</v>
      </c>
    </row>
    <row r="4606" customFormat="false" ht="15" hidden="false" customHeight="false" outlineLevel="0" collapsed="false">
      <c r="A4606" s="4" t="n">
        <v>40875</v>
      </c>
      <c r="B4606" s="0" t="s">
        <v>99</v>
      </c>
      <c r="C4606" s="0" t="s">
        <v>100</v>
      </c>
      <c r="D4606" s="14" t="n">
        <v>650.35</v>
      </c>
    </row>
    <row r="4607" customFormat="false" ht="15" hidden="false" customHeight="false" outlineLevel="0" collapsed="false">
      <c r="A4607" s="4" t="n">
        <v>40875</v>
      </c>
      <c r="B4607" s="0" t="s">
        <v>101</v>
      </c>
      <c r="C4607" s="0" t="s">
        <v>102</v>
      </c>
      <c r="D4607" s="14" t="n">
        <v>134.92</v>
      </c>
    </row>
    <row r="4608" customFormat="false" ht="15" hidden="false" customHeight="false" outlineLevel="0" collapsed="false">
      <c r="A4608" s="4" t="n">
        <v>40875</v>
      </c>
      <c r="B4608" s="0" t="s">
        <v>103</v>
      </c>
      <c r="C4608" s="0" t="s">
        <v>104</v>
      </c>
      <c r="D4608" s="14" t="n">
        <v>330.52</v>
      </c>
    </row>
    <row r="4609" customFormat="false" ht="15" hidden="false" customHeight="false" outlineLevel="0" collapsed="false">
      <c r="A4609" s="4" t="n">
        <v>40875</v>
      </c>
      <c r="B4609" s="0" t="s">
        <v>105</v>
      </c>
      <c r="C4609" s="0" t="s">
        <v>106</v>
      </c>
      <c r="D4609" s="14" t="n">
        <v>123.14</v>
      </c>
    </row>
    <row r="4610" customFormat="false" ht="15" hidden="false" customHeight="false" outlineLevel="0" collapsed="false">
      <c r="A4610" s="4" t="n">
        <v>40875</v>
      </c>
      <c r="B4610" s="0" t="s">
        <v>107</v>
      </c>
      <c r="C4610" s="0" t="s">
        <v>108</v>
      </c>
      <c r="D4610" s="14" t="n">
        <v>186.5</v>
      </c>
    </row>
    <row r="4611" customFormat="false" ht="15" hidden="false" customHeight="false" outlineLevel="0" collapsed="false">
      <c r="A4611" s="4" t="n">
        <v>40875</v>
      </c>
      <c r="B4611" s="0" t="s">
        <v>109</v>
      </c>
      <c r="C4611" s="0" t="s">
        <v>110</v>
      </c>
      <c r="D4611" s="14" t="n">
        <v>673.2</v>
      </c>
    </row>
    <row r="4612" customFormat="false" ht="15" hidden="false" customHeight="false" outlineLevel="0" collapsed="false">
      <c r="A4612" s="4" t="n">
        <v>40875</v>
      </c>
      <c r="B4612" s="0" t="s">
        <v>111</v>
      </c>
      <c r="C4612" s="0" t="s">
        <v>112</v>
      </c>
      <c r="D4612" s="14" t="n">
        <v>224.66</v>
      </c>
    </row>
    <row r="4613" customFormat="false" ht="15" hidden="false" customHeight="false" outlineLevel="0" collapsed="false">
      <c r="A4613" s="4" t="n">
        <v>40875</v>
      </c>
      <c r="B4613" s="0" t="s">
        <v>115</v>
      </c>
      <c r="C4613" s="0" t="s">
        <v>116</v>
      </c>
      <c r="D4613" s="14" t="n">
        <v>156.06</v>
      </c>
    </row>
    <row r="4614" customFormat="false" ht="15" hidden="false" customHeight="false" outlineLevel="0" collapsed="false">
      <c r="A4614" s="4" t="n">
        <v>40875</v>
      </c>
      <c r="B4614" s="0" t="s">
        <v>117</v>
      </c>
      <c r="C4614" s="0" t="s">
        <v>118</v>
      </c>
      <c r="D4614" s="14" t="n">
        <v>46.25</v>
      </c>
    </row>
    <row r="4615" customFormat="false" ht="15" hidden="false" customHeight="false" outlineLevel="0" collapsed="false">
      <c r="A4615" s="4" t="n">
        <v>40875</v>
      </c>
      <c r="B4615" s="0" t="s">
        <v>119</v>
      </c>
      <c r="C4615" s="0" t="s">
        <v>120</v>
      </c>
      <c r="D4615" s="14" t="n">
        <v>735.8</v>
      </c>
    </row>
    <row r="4616" customFormat="false" ht="15" hidden="false" customHeight="false" outlineLevel="0" collapsed="false">
      <c r="A4616" s="4" t="n">
        <v>40875</v>
      </c>
      <c r="B4616" s="0" t="s">
        <v>121</v>
      </c>
      <c r="C4616" s="0" t="s">
        <v>122</v>
      </c>
      <c r="D4616" s="14" t="n">
        <v>192.6</v>
      </c>
    </row>
    <row r="4617" customFormat="false" ht="15" hidden="false" customHeight="false" outlineLevel="0" collapsed="false">
      <c r="A4617" s="4" t="n">
        <v>40875</v>
      </c>
      <c r="B4617" s="0" t="s">
        <v>123</v>
      </c>
      <c r="C4617" s="0" t="s">
        <v>124</v>
      </c>
      <c r="D4617" s="14" t="n">
        <v>319.08</v>
      </c>
    </row>
    <row r="4618" customFormat="false" ht="15" hidden="false" customHeight="false" outlineLevel="0" collapsed="false">
      <c r="A4618" s="4" t="n">
        <v>40875</v>
      </c>
      <c r="B4618" s="0" t="s">
        <v>125</v>
      </c>
      <c r="C4618" s="0" t="s">
        <v>126</v>
      </c>
      <c r="D4618" s="14" t="n">
        <v>2417.11</v>
      </c>
    </row>
    <row r="4619" customFormat="false" ht="15" hidden="false" customHeight="false" outlineLevel="0" collapsed="false">
      <c r="A4619" s="4" t="n">
        <v>40875</v>
      </c>
      <c r="B4619" s="0" t="s">
        <v>127</v>
      </c>
      <c r="C4619" s="0" t="s">
        <v>128</v>
      </c>
      <c r="D4619" s="14" t="n">
        <v>342.37</v>
      </c>
    </row>
    <row r="4620" customFormat="false" ht="15" hidden="false" customHeight="false" outlineLevel="0" collapsed="false">
      <c r="A4620" s="4" t="n">
        <v>40875</v>
      </c>
      <c r="B4620" s="0" t="s">
        <v>129</v>
      </c>
      <c r="C4620" s="0" t="s">
        <v>130</v>
      </c>
      <c r="D4620" s="14" t="n">
        <v>1194.79</v>
      </c>
    </row>
    <row r="4621" customFormat="false" ht="15" hidden="false" customHeight="false" outlineLevel="0" collapsed="false">
      <c r="A4621" s="4" t="n">
        <v>40875</v>
      </c>
      <c r="B4621" s="0" t="s">
        <v>131</v>
      </c>
      <c r="C4621" s="0" t="s">
        <v>132</v>
      </c>
      <c r="D4621" s="14" t="n">
        <v>925.95</v>
      </c>
    </row>
    <row r="4622" customFormat="false" ht="15" hidden="false" customHeight="false" outlineLevel="0" collapsed="false">
      <c r="A4622" s="4" t="n">
        <v>40875</v>
      </c>
      <c r="B4622" s="0" t="s">
        <v>133</v>
      </c>
      <c r="C4622" s="0" t="s">
        <v>134</v>
      </c>
      <c r="D4622" s="14" t="n">
        <v>2009.6</v>
      </c>
    </row>
    <row r="4623" customFormat="false" ht="15" hidden="false" customHeight="false" outlineLevel="0" collapsed="false">
      <c r="A4623" s="4" t="n">
        <v>40875</v>
      </c>
      <c r="B4623" s="0" t="s">
        <v>135</v>
      </c>
      <c r="C4623" s="0" t="s">
        <v>136</v>
      </c>
      <c r="D4623" s="14" t="n">
        <v>76.08</v>
      </c>
    </row>
    <row r="4624" customFormat="false" ht="15" hidden="false" customHeight="false" outlineLevel="0" collapsed="false">
      <c r="A4624" s="4" t="n">
        <v>40875</v>
      </c>
      <c r="B4624" s="0" t="s">
        <v>137</v>
      </c>
      <c r="C4624" s="0" t="s">
        <v>138</v>
      </c>
      <c r="D4624" s="14" t="n">
        <v>458.38</v>
      </c>
    </row>
    <row r="4625" customFormat="false" ht="15" hidden="false" customHeight="false" outlineLevel="0" collapsed="false">
      <c r="A4625" s="4" t="n">
        <v>40875</v>
      </c>
      <c r="B4625" s="0" t="s">
        <v>139</v>
      </c>
      <c r="C4625" s="0" t="s">
        <v>140</v>
      </c>
      <c r="D4625" s="14" t="n">
        <v>291.38</v>
      </c>
    </row>
    <row r="4626" customFormat="false" ht="15" hidden="false" customHeight="false" outlineLevel="0" collapsed="false">
      <c r="A4626" s="4" t="n">
        <v>40875</v>
      </c>
      <c r="B4626" s="0" t="s">
        <v>141</v>
      </c>
      <c r="C4626" s="0" t="s">
        <v>142</v>
      </c>
      <c r="D4626" s="14" t="n">
        <v>151.03</v>
      </c>
    </row>
    <row r="4627" customFormat="false" ht="15" hidden="false" customHeight="false" outlineLevel="0" collapsed="false">
      <c r="A4627" s="4" t="n">
        <v>40875</v>
      </c>
      <c r="B4627" s="0" t="s">
        <v>143</v>
      </c>
      <c r="C4627" s="0" t="s">
        <v>144</v>
      </c>
      <c r="D4627" s="14" t="n">
        <v>624.4</v>
      </c>
    </row>
    <row r="4628" customFormat="false" ht="15" hidden="false" customHeight="false" outlineLevel="0" collapsed="false">
      <c r="A4628" s="4" t="n">
        <v>40875</v>
      </c>
      <c r="B4628" s="0" t="s">
        <v>145</v>
      </c>
      <c r="C4628" s="0" t="s">
        <v>146</v>
      </c>
      <c r="D4628" s="14" t="n">
        <v>1112.3</v>
      </c>
    </row>
    <row r="4629" customFormat="false" ht="15" hidden="false" customHeight="false" outlineLevel="0" collapsed="false">
      <c r="A4629" s="4" t="n">
        <v>40875</v>
      </c>
      <c r="B4629" s="0" t="s">
        <v>147</v>
      </c>
      <c r="C4629" s="0" t="s">
        <v>148</v>
      </c>
      <c r="D4629" s="14" t="n">
        <v>557.87</v>
      </c>
    </row>
    <row r="4630" customFormat="false" ht="15" hidden="false" customHeight="false" outlineLevel="0" collapsed="false">
      <c r="A4630" s="4" t="n">
        <v>40875</v>
      </c>
      <c r="B4630" s="0" t="s">
        <v>149</v>
      </c>
      <c r="C4630" s="0" t="s">
        <v>150</v>
      </c>
      <c r="D4630" s="14" t="n">
        <v>362.2</v>
      </c>
    </row>
    <row r="4631" customFormat="false" ht="15" hidden="false" customHeight="false" outlineLevel="0" collapsed="false">
      <c r="A4631" s="4" t="n">
        <v>40875</v>
      </c>
      <c r="B4631" s="0" t="s">
        <v>151</v>
      </c>
      <c r="C4631" s="0" t="s">
        <v>152</v>
      </c>
      <c r="D4631" s="14" t="n">
        <v>530.54</v>
      </c>
    </row>
    <row r="4632" customFormat="false" ht="15" hidden="false" customHeight="false" outlineLevel="0" collapsed="false">
      <c r="A4632" s="4" t="n">
        <v>40875</v>
      </c>
      <c r="B4632" s="0" t="s">
        <v>153</v>
      </c>
      <c r="C4632" s="0" t="s">
        <v>154</v>
      </c>
      <c r="D4632" s="14" t="n">
        <v>203.67</v>
      </c>
    </row>
    <row r="4633" customFormat="false" ht="15" hidden="false" customHeight="false" outlineLevel="0" collapsed="false">
      <c r="A4633" s="4" t="n">
        <v>40875</v>
      </c>
      <c r="B4633" s="0" t="s">
        <v>155</v>
      </c>
      <c r="C4633" s="0" t="s">
        <v>156</v>
      </c>
      <c r="D4633" s="14" t="n">
        <v>193.84</v>
      </c>
    </row>
    <row r="4634" customFormat="false" ht="15" hidden="false" customHeight="false" outlineLevel="0" collapsed="false">
      <c r="A4634" s="4" t="n">
        <v>40875</v>
      </c>
      <c r="B4634" s="0" t="s">
        <v>157</v>
      </c>
      <c r="C4634" s="0" t="s">
        <v>158</v>
      </c>
      <c r="D4634" s="14" t="n">
        <v>96.9</v>
      </c>
    </row>
    <row r="4635" customFormat="false" ht="15" hidden="false" customHeight="false" outlineLevel="0" collapsed="false">
      <c r="A4635" s="4" t="n">
        <v>40875</v>
      </c>
      <c r="B4635" s="0" t="s">
        <v>159</v>
      </c>
      <c r="C4635" s="0" t="s">
        <v>160</v>
      </c>
      <c r="D4635" s="14" t="n">
        <v>127.5</v>
      </c>
    </row>
    <row r="4636" customFormat="false" ht="15" hidden="false" customHeight="false" outlineLevel="0" collapsed="false">
      <c r="A4636" s="4" t="n">
        <v>40875</v>
      </c>
      <c r="B4636" s="0" t="s">
        <v>163</v>
      </c>
      <c r="C4636" s="0" t="s">
        <v>164</v>
      </c>
      <c r="D4636" s="14" t="n">
        <v>79.66</v>
      </c>
    </row>
    <row r="4637" customFormat="false" ht="15" hidden="false" customHeight="false" outlineLevel="0" collapsed="false">
      <c r="A4637" s="4" t="n">
        <v>40875</v>
      </c>
      <c r="B4637" s="0" t="s">
        <v>165</v>
      </c>
      <c r="C4637" s="0" t="s">
        <v>166</v>
      </c>
      <c r="D4637" s="14" t="n">
        <v>705.86</v>
      </c>
    </row>
    <row r="4638" customFormat="false" ht="15" hidden="false" customHeight="false" outlineLevel="0" collapsed="false">
      <c r="A4638" s="4" t="n">
        <v>40875</v>
      </c>
      <c r="B4638" s="0" t="s">
        <v>167</v>
      </c>
      <c r="C4638" s="0" t="s">
        <v>168</v>
      </c>
      <c r="D4638" s="14" t="n">
        <v>792.79</v>
      </c>
    </row>
    <row r="4639" customFormat="false" ht="15" hidden="false" customHeight="false" outlineLevel="0" collapsed="false">
      <c r="A4639" s="4" t="n">
        <v>40875</v>
      </c>
      <c r="B4639" s="0" t="s">
        <v>169</v>
      </c>
      <c r="C4639" s="0" t="s">
        <v>170</v>
      </c>
      <c r="D4639" s="14" t="n">
        <v>212.5</v>
      </c>
    </row>
    <row r="4640" customFormat="false" ht="15" hidden="false" customHeight="false" outlineLevel="0" collapsed="false">
      <c r="A4640" s="4" t="n">
        <v>40875</v>
      </c>
      <c r="B4640" s="0" t="s">
        <v>171</v>
      </c>
      <c r="C4640" s="0" t="s">
        <v>172</v>
      </c>
      <c r="D4640" s="14" t="n">
        <v>795.87</v>
      </c>
    </row>
    <row r="4641" customFormat="false" ht="15" hidden="false" customHeight="false" outlineLevel="0" collapsed="false">
      <c r="A4641" s="4" t="n">
        <v>40875</v>
      </c>
      <c r="B4641" s="0" t="s">
        <v>173</v>
      </c>
      <c r="C4641" s="0" t="s">
        <v>174</v>
      </c>
      <c r="D4641" s="14" t="n">
        <v>580.92</v>
      </c>
    </row>
    <row r="4642" customFormat="false" ht="15" hidden="false" customHeight="false" outlineLevel="0" collapsed="false">
      <c r="A4642" s="4" t="n">
        <v>40875</v>
      </c>
      <c r="B4642" s="0" t="s">
        <v>175</v>
      </c>
      <c r="C4642" s="0" t="s">
        <v>176</v>
      </c>
      <c r="D4642" s="14" t="n">
        <v>276.5</v>
      </c>
    </row>
    <row r="4643" customFormat="false" ht="15" hidden="false" customHeight="false" outlineLevel="0" collapsed="false">
      <c r="A4643" s="4" t="n">
        <v>40875</v>
      </c>
      <c r="B4643" s="0" t="s">
        <v>177</v>
      </c>
      <c r="C4643" s="0" t="s">
        <v>178</v>
      </c>
      <c r="D4643" s="14" t="n">
        <v>587.82</v>
      </c>
    </row>
    <row r="4644" customFormat="false" ht="15" hidden="false" customHeight="false" outlineLevel="0" collapsed="false">
      <c r="A4644" s="4" t="n">
        <v>40875</v>
      </c>
      <c r="B4644" s="0" t="s">
        <v>179</v>
      </c>
      <c r="C4644" s="0" t="s">
        <v>180</v>
      </c>
      <c r="D4644" s="14" t="n">
        <v>5.79</v>
      </c>
    </row>
    <row r="4645" customFormat="false" ht="15" hidden="false" customHeight="false" outlineLevel="0" collapsed="false">
      <c r="A4645" s="4" t="n">
        <v>40875</v>
      </c>
      <c r="B4645" s="0" t="s">
        <v>181</v>
      </c>
      <c r="C4645" s="0" t="s">
        <v>182</v>
      </c>
      <c r="D4645" s="14" t="n">
        <v>160.45</v>
      </c>
    </row>
    <row r="4646" customFormat="false" ht="15" hidden="false" customHeight="false" outlineLevel="0" collapsed="false">
      <c r="A4646" s="4" t="n">
        <v>40875</v>
      </c>
      <c r="B4646" s="0" t="s">
        <v>183</v>
      </c>
      <c r="C4646" s="0" t="s">
        <v>184</v>
      </c>
      <c r="D4646" s="14" t="n">
        <v>21.58</v>
      </c>
    </row>
    <row r="4647" customFormat="false" ht="15" hidden="false" customHeight="false" outlineLevel="0" collapsed="false">
      <c r="A4647" s="4" t="n">
        <v>40875</v>
      </c>
      <c r="B4647" s="0" t="s">
        <v>185</v>
      </c>
      <c r="C4647" s="0" t="s">
        <v>186</v>
      </c>
      <c r="D4647" s="14" t="n">
        <v>136.24</v>
      </c>
    </row>
    <row r="4648" customFormat="false" ht="15" hidden="false" customHeight="false" outlineLevel="0" collapsed="false">
      <c r="A4648" s="4" t="n">
        <v>40875</v>
      </c>
      <c r="B4648" s="0" t="s">
        <v>187</v>
      </c>
      <c r="C4648" s="0" t="s">
        <v>188</v>
      </c>
      <c r="D4648" s="14" t="n">
        <v>184.53</v>
      </c>
    </row>
    <row r="4649" customFormat="false" ht="15" hidden="false" customHeight="false" outlineLevel="0" collapsed="false">
      <c r="A4649" s="4" t="n">
        <v>40875</v>
      </c>
      <c r="B4649" s="0" t="s">
        <v>189</v>
      </c>
      <c r="C4649" s="0" t="s">
        <v>190</v>
      </c>
      <c r="D4649" s="14" t="n">
        <v>41.24</v>
      </c>
    </row>
    <row r="4650" customFormat="false" ht="15" hidden="false" customHeight="false" outlineLevel="0" collapsed="false">
      <c r="A4650" s="4" t="n">
        <v>40875</v>
      </c>
      <c r="B4650" s="0" t="s">
        <v>191</v>
      </c>
      <c r="C4650" s="0" t="s">
        <v>192</v>
      </c>
      <c r="D4650" s="14" t="n">
        <v>179.64</v>
      </c>
    </row>
    <row r="4651" customFormat="false" ht="15" hidden="false" customHeight="false" outlineLevel="0" collapsed="false">
      <c r="A4651" s="4" t="n">
        <v>40875</v>
      </c>
      <c r="B4651" s="0" t="s">
        <v>193</v>
      </c>
      <c r="C4651" s="0" t="s">
        <v>194</v>
      </c>
      <c r="D4651" s="14" t="n">
        <v>332.73</v>
      </c>
    </row>
    <row r="4652" customFormat="false" ht="15" hidden="false" customHeight="false" outlineLevel="0" collapsed="false">
      <c r="A4652" s="4" t="n">
        <v>40875</v>
      </c>
      <c r="B4652" s="0" t="s">
        <v>195</v>
      </c>
      <c r="C4652" s="0" t="s">
        <v>196</v>
      </c>
      <c r="D4652" s="14" t="n">
        <v>706.01</v>
      </c>
    </row>
    <row r="4653" customFormat="false" ht="15" hidden="false" customHeight="false" outlineLevel="0" collapsed="false">
      <c r="A4653" s="4" t="n">
        <v>40875</v>
      </c>
      <c r="B4653" s="0" t="s">
        <v>197</v>
      </c>
      <c r="C4653" s="0" t="s">
        <v>198</v>
      </c>
      <c r="D4653" s="14" t="n">
        <v>40.08</v>
      </c>
    </row>
    <row r="4654" customFormat="false" ht="15" hidden="false" customHeight="false" outlineLevel="0" collapsed="false">
      <c r="A4654" s="4" t="n">
        <v>40875</v>
      </c>
      <c r="B4654" s="0" t="s">
        <v>199</v>
      </c>
      <c r="C4654" s="0" t="s">
        <v>200</v>
      </c>
      <c r="D4654" s="14" t="n">
        <v>418.33</v>
      </c>
    </row>
    <row r="4655" customFormat="false" ht="15" hidden="false" customHeight="false" outlineLevel="0" collapsed="false">
      <c r="A4655" s="4" t="n">
        <v>40875</v>
      </c>
      <c r="B4655" s="0" t="s">
        <v>201</v>
      </c>
      <c r="C4655" s="0" t="s">
        <v>202</v>
      </c>
      <c r="D4655" s="14" t="n">
        <v>879.72</v>
      </c>
    </row>
    <row r="4656" customFormat="false" ht="15" hidden="false" customHeight="false" outlineLevel="0" collapsed="false">
      <c r="A4656" s="4" t="n">
        <v>40875</v>
      </c>
      <c r="B4656" s="0" t="s">
        <v>203</v>
      </c>
      <c r="C4656" s="0" t="s">
        <v>204</v>
      </c>
      <c r="D4656" s="14" t="n">
        <v>517.68</v>
      </c>
    </row>
    <row r="4657" customFormat="false" ht="15" hidden="false" customHeight="false" outlineLevel="0" collapsed="false">
      <c r="A4657" s="4" t="n">
        <v>40875</v>
      </c>
      <c r="B4657" s="0" t="s">
        <v>205</v>
      </c>
      <c r="C4657" s="0" t="s">
        <v>206</v>
      </c>
      <c r="D4657" s="14" t="n">
        <v>1187.2</v>
      </c>
    </row>
    <row r="4658" customFormat="false" ht="15" hidden="false" customHeight="false" outlineLevel="0" collapsed="false">
      <c r="A4658" s="4" t="n">
        <v>40875</v>
      </c>
      <c r="B4658" s="0" t="s">
        <v>207</v>
      </c>
      <c r="C4658" s="0" t="s">
        <v>208</v>
      </c>
      <c r="D4658" s="14" t="n">
        <v>428.77</v>
      </c>
    </row>
    <row r="4659" customFormat="false" ht="15" hidden="false" customHeight="false" outlineLevel="0" collapsed="false">
      <c r="A4659" s="4" t="n">
        <v>40875</v>
      </c>
      <c r="B4659" s="0" t="s">
        <v>209</v>
      </c>
      <c r="C4659" s="0" t="s">
        <v>210</v>
      </c>
      <c r="D4659" s="14" t="n">
        <v>235.24</v>
      </c>
    </row>
    <row r="4660" customFormat="false" ht="15" hidden="false" customHeight="false" outlineLevel="0" collapsed="false">
      <c r="A4660" s="4" t="n">
        <v>40875</v>
      </c>
      <c r="B4660" s="0" t="s">
        <v>211</v>
      </c>
      <c r="C4660" s="0" t="s">
        <v>212</v>
      </c>
      <c r="D4660" s="14" t="n">
        <v>383.27</v>
      </c>
    </row>
    <row r="4661" customFormat="false" ht="15" hidden="false" customHeight="false" outlineLevel="0" collapsed="false">
      <c r="A4661" s="4" t="n">
        <v>40875</v>
      </c>
      <c r="B4661" s="0" t="s">
        <v>213</v>
      </c>
      <c r="C4661" s="0" t="s">
        <v>214</v>
      </c>
      <c r="D4661" s="14" t="n">
        <v>520.29</v>
      </c>
    </row>
    <row r="4662" customFormat="false" ht="15" hidden="false" customHeight="false" outlineLevel="0" collapsed="false">
      <c r="A4662" s="4" t="n">
        <v>40875</v>
      </c>
      <c r="B4662" s="0" t="s">
        <v>215</v>
      </c>
      <c r="C4662" s="0" t="s">
        <v>216</v>
      </c>
      <c r="D4662" s="14" t="n">
        <v>325.31</v>
      </c>
    </row>
    <row r="4663" customFormat="false" ht="15" hidden="false" customHeight="false" outlineLevel="0" collapsed="false">
      <c r="A4663" s="4" t="n">
        <v>40875</v>
      </c>
      <c r="B4663" s="0" t="s">
        <v>217</v>
      </c>
      <c r="C4663" s="0" t="s">
        <v>218</v>
      </c>
      <c r="D4663" s="14" t="n">
        <v>107.26</v>
      </c>
    </row>
    <row r="4664" customFormat="false" ht="15" hidden="false" customHeight="false" outlineLevel="0" collapsed="false">
      <c r="A4664" s="4" t="n">
        <v>40875</v>
      </c>
      <c r="B4664" s="0" t="s">
        <v>219</v>
      </c>
      <c r="C4664" s="0" t="s">
        <v>220</v>
      </c>
      <c r="D4664" s="14" t="n">
        <v>384.74</v>
      </c>
    </row>
    <row r="4665" customFormat="false" ht="15" hidden="false" customHeight="false" outlineLevel="0" collapsed="false">
      <c r="A4665" s="4" t="n">
        <v>40875</v>
      </c>
      <c r="B4665" s="0" t="s">
        <v>221</v>
      </c>
      <c r="C4665" s="0" t="s">
        <v>222</v>
      </c>
      <c r="D4665" s="14" t="n">
        <v>343.91</v>
      </c>
    </row>
    <row r="4666" customFormat="false" ht="15" hidden="false" customHeight="false" outlineLevel="0" collapsed="false">
      <c r="A4666" s="4" t="n">
        <v>40875</v>
      </c>
      <c r="B4666" s="0" t="s">
        <v>223</v>
      </c>
      <c r="C4666" s="0" t="s">
        <v>224</v>
      </c>
      <c r="D4666" s="14" t="n">
        <v>4606.9</v>
      </c>
    </row>
    <row r="4667" customFormat="false" ht="15" hidden="false" customHeight="false" outlineLevel="0" collapsed="false">
      <c r="A4667" s="4" t="n">
        <v>40875</v>
      </c>
      <c r="B4667" s="0" t="s">
        <v>227</v>
      </c>
      <c r="C4667" s="0" t="s">
        <v>228</v>
      </c>
      <c r="D4667" s="14" t="n">
        <v>1271.57</v>
      </c>
    </row>
    <row r="4668" customFormat="false" ht="15" hidden="false" customHeight="false" outlineLevel="0" collapsed="false">
      <c r="A4668" s="4" t="n">
        <v>40875</v>
      </c>
      <c r="B4668" s="0" t="s">
        <v>229</v>
      </c>
      <c r="C4668" s="0" t="s">
        <v>230</v>
      </c>
      <c r="D4668" s="14" t="n">
        <v>2459.14</v>
      </c>
    </row>
    <row r="4669" customFormat="false" ht="15" hidden="false" customHeight="false" outlineLevel="0" collapsed="false">
      <c r="A4669" s="4" t="n">
        <v>40875</v>
      </c>
      <c r="B4669" s="0" t="s">
        <v>231</v>
      </c>
      <c r="C4669" s="0" t="s">
        <v>232</v>
      </c>
      <c r="D4669" s="14" t="n">
        <v>511.02</v>
      </c>
    </row>
    <row r="4670" customFormat="false" ht="15" hidden="false" customHeight="false" outlineLevel="0" collapsed="false">
      <c r="A4670" s="4" t="n">
        <v>40875</v>
      </c>
      <c r="B4670" s="0" t="s">
        <v>233</v>
      </c>
      <c r="C4670" s="0" t="s">
        <v>234</v>
      </c>
      <c r="D4670" s="14" t="n">
        <v>2460.96</v>
      </c>
    </row>
    <row r="4671" customFormat="false" ht="15" hidden="false" customHeight="false" outlineLevel="0" collapsed="false">
      <c r="A4671" s="4" t="n">
        <v>40875</v>
      </c>
      <c r="B4671" s="0" t="s">
        <v>235</v>
      </c>
      <c r="C4671" s="0" t="s">
        <v>236</v>
      </c>
      <c r="D4671" s="14" t="n">
        <v>17.59</v>
      </c>
    </row>
    <row r="4672" customFormat="false" ht="15" hidden="false" customHeight="false" outlineLevel="0" collapsed="false">
      <c r="A4672" s="4" t="n">
        <v>40875</v>
      </c>
      <c r="B4672" s="0" t="s">
        <v>237</v>
      </c>
      <c r="C4672" s="0" t="s">
        <v>238</v>
      </c>
      <c r="D4672" s="14" t="n">
        <v>56.1</v>
      </c>
    </row>
    <row r="4673" customFormat="false" ht="15" hidden="false" customHeight="false" outlineLevel="0" collapsed="false">
      <c r="A4673" s="4" t="n">
        <v>40875</v>
      </c>
      <c r="B4673" s="0" t="s">
        <v>239</v>
      </c>
      <c r="C4673" s="0" t="s">
        <v>240</v>
      </c>
      <c r="D4673" s="14" t="n">
        <v>939.49</v>
      </c>
    </row>
    <row r="4674" customFormat="false" ht="15" hidden="false" customHeight="false" outlineLevel="0" collapsed="false">
      <c r="A4674" s="4" t="n">
        <v>40875</v>
      </c>
      <c r="B4674" s="0" t="s">
        <v>241</v>
      </c>
      <c r="C4674" s="0" t="s">
        <v>242</v>
      </c>
      <c r="D4674" s="14" t="n">
        <v>890.94</v>
      </c>
    </row>
    <row r="4675" customFormat="false" ht="15" hidden="false" customHeight="false" outlineLevel="0" collapsed="false">
      <c r="A4675" s="4" t="n">
        <v>40875</v>
      </c>
      <c r="B4675" s="0" t="s">
        <v>243</v>
      </c>
      <c r="C4675" s="0" t="s">
        <v>244</v>
      </c>
      <c r="D4675" s="14" t="n">
        <v>359.68</v>
      </c>
    </row>
    <row r="4676" customFormat="false" ht="15" hidden="false" customHeight="false" outlineLevel="0" collapsed="false">
      <c r="A4676" s="4" t="n">
        <v>40875</v>
      </c>
      <c r="B4676" s="0" t="s">
        <v>245</v>
      </c>
      <c r="C4676" s="0" t="s">
        <v>246</v>
      </c>
      <c r="D4676" s="14" t="n">
        <v>184.76</v>
      </c>
    </row>
    <row r="4677" customFormat="false" ht="15" hidden="false" customHeight="false" outlineLevel="0" collapsed="false">
      <c r="A4677" s="4" t="n">
        <v>40875</v>
      </c>
      <c r="B4677" s="0" t="s">
        <v>247</v>
      </c>
      <c r="C4677" s="0" t="s">
        <v>248</v>
      </c>
      <c r="D4677" s="14" t="n">
        <v>594.4</v>
      </c>
    </row>
    <row r="4678" customFormat="false" ht="15" hidden="false" customHeight="false" outlineLevel="0" collapsed="false">
      <c r="A4678" s="4" t="n">
        <v>40875</v>
      </c>
      <c r="B4678" s="0" t="s">
        <v>249</v>
      </c>
      <c r="C4678" s="0" t="s">
        <v>250</v>
      </c>
      <c r="D4678" s="14" t="n">
        <v>47.85</v>
      </c>
    </row>
    <row r="4679" customFormat="false" ht="15" hidden="false" customHeight="false" outlineLevel="0" collapsed="false">
      <c r="A4679" s="4" t="n">
        <v>40875</v>
      </c>
      <c r="B4679" s="0" t="s">
        <v>253</v>
      </c>
      <c r="C4679" s="0" t="s">
        <v>254</v>
      </c>
      <c r="D4679" s="14" t="n">
        <v>319.44</v>
      </c>
    </row>
    <row r="4680" customFormat="false" ht="15" hidden="false" customHeight="false" outlineLevel="0" collapsed="false">
      <c r="A4680" s="4" t="n">
        <v>40875</v>
      </c>
      <c r="B4680" s="0" t="s">
        <v>255</v>
      </c>
      <c r="C4680" s="0" t="s">
        <v>256</v>
      </c>
      <c r="D4680" s="14" t="n">
        <v>113.53</v>
      </c>
    </row>
    <row r="4681" customFormat="false" ht="15" hidden="false" customHeight="false" outlineLevel="0" collapsed="false">
      <c r="A4681" s="4" t="n">
        <v>40875</v>
      </c>
      <c r="B4681" s="0" t="s">
        <v>257</v>
      </c>
      <c r="C4681" s="0" t="s">
        <v>258</v>
      </c>
      <c r="D4681" s="14" t="n">
        <v>33.75</v>
      </c>
    </row>
    <row r="4682" customFormat="false" ht="15" hidden="false" customHeight="false" outlineLevel="0" collapsed="false">
      <c r="A4682" s="4" t="n">
        <v>40875</v>
      </c>
      <c r="B4682" s="0" t="s">
        <v>259</v>
      </c>
      <c r="C4682" s="0" t="s">
        <v>260</v>
      </c>
      <c r="D4682" s="14" t="n">
        <v>94.29</v>
      </c>
    </row>
    <row r="4683" customFormat="false" ht="15" hidden="false" customHeight="false" outlineLevel="0" collapsed="false">
      <c r="A4683" s="4" t="n">
        <v>40875</v>
      </c>
      <c r="B4683" s="0" t="s">
        <v>261</v>
      </c>
      <c r="C4683" s="0" t="s">
        <v>262</v>
      </c>
      <c r="D4683" s="14" t="n">
        <v>1436.88</v>
      </c>
    </row>
    <row r="4684" customFormat="false" ht="15" hidden="false" customHeight="false" outlineLevel="0" collapsed="false">
      <c r="A4684" s="4" t="n">
        <v>40875</v>
      </c>
      <c r="B4684" s="0" t="s">
        <v>263</v>
      </c>
      <c r="C4684" s="0" t="s">
        <v>264</v>
      </c>
      <c r="D4684" s="14" t="n">
        <v>226.32</v>
      </c>
    </row>
    <row r="4685" customFormat="false" ht="15" hidden="false" customHeight="false" outlineLevel="0" collapsed="false">
      <c r="A4685" s="4" t="n">
        <v>40875</v>
      </c>
      <c r="B4685" s="0" t="s">
        <v>265</v>
      </c>
      <c r="C4685" s="0" t="s">
        <v>266</v>
      </c>
      <c r="D4685" s="14" t="n">
        <v>160.76</v>
      </c>
    </row>
    <row r="4686" customFormat="false" ht="15" hidden="false" customHeight="false" outlineLevel="0" collapsed="false">
      <c r="A4686" s="4" t="n">
        <v>40875</v>
      </c>
      <c r="B4686" s="0" t="s">
        <v>267</v>
      </c>
      <c r="C4686" s="0" t="s">
        <v>268</v>
      </c>
      <c r="D4686" s="14" t="n">
        <v>444.66</v>
      </c>
    </row>
    <row r="4687" customFormat="false" ht="15" hidden="false" customHeight="false" outlineLevel="0" collapsed="false">
      <c r="A4687" s="4" t="n">
        <v>40875</v>
      </c>
      <c r="B4687" s="0" t="s">
        <v>269</v>
      </c>
      <c r="C4687" s="0" t="s">
        <v>270</v>
      </c>
      <c r="D4687" s="14" t="n">
        <v>2854.63</v>
      </c>
    </row>
    <row r="4688" customFormat="false" ht="15" hidden="false" customHeight="false" outlineLevel="0" collapsed="false">
      <c r="A4688" s="4" t="n">
        <v>40875</v>
      </c>
      <c r="B4688" s="0" t="s">
        <v>271</v>
      </c>
      <c r="C4688" s="0" t="s">
        <v>272</v>
      </c>
      <c r="D4688" s="14" t="n">
        <v>297.73</v>
      </c>
    </row>
    <row r="4689" customFormat="false" ht="15" hidden="false" customHeight="false" outlineLevel="0" collapsed="false">
      <c r="A4689" s="4" t="n">
        <v>40875</v>
      </c>
      <c r="B4689" s="0" t="s">
        <v>273</v>
      </c>
      <c r="C4689" s="0" t="s">
        <v>274</v>
      </c>
      <c r="D4689" s="14" t="n">
        <v>88.97</v>
      </c>
    </row>
    <row r="4690" customFormat="false" ht="15" hidden="false" customHeight="false" outlineLevel="0" collapsed="false">
      <c r="A4690" s="4" t="n">
        <v>40875</v>
      </c>
      <c r="B4690" s="0" t="s">
        <v>275</v>
      </c>
      <c r="C4690" s="0" t="s">
        <v>276</v>
      </c>
      <c r="D4690" s="14" t="n">
        <v>86.56</v>
      </c>
    </row>
    <row r="4691" customFormat="false" ht="15" hidden="false" customHeight="false" outlineLevel="0" collapsed="false">
      <c r="A4691" s="4" t="n">
        <v>40875</v>
      </c>
      <c r="B4691" s="0" t="s">
        <v>277</v>
      </c>
      <c r="C4691" s="0" t="s">
        <v>278</v>
      </c>
      <c r="D4691" s="14" t="n">
        <v>4.96</v>
      </c>
    </row>
    <row r="4692" customFormat="false" ht="15" hidden="false" customHeight="false" outlineLevel="0" collapsed="false">
      <c r="A4692" s="4" t="n">
        <v>40875</v>
      </c>
      <c r="B4692" s="0" t="s">
        <v>279</v>
      </c>
      <c r="C4692" s="0" t="s">
        <v>280</v>
      </c>
      <c r="D4692" s="14" t="n">
        <v>61.29</v>
      </c>
    </row>
    <row r="4693" customFormat="false" ht="15" hidden="false" customHeight="false" outlineLevel="0" collapsed="false">
      <c r="A4693" s="4" t="n">
        <v>40875</v>
      </c>
      <c r="B4693" s="0" t="s">
        <v>281</v>
      </c>
      <c r="C4693" s="0" t="s">
        <v>282</v>
      </c>
      <c r="D4693" s="14" t="n">
        <v>23.28</v>
      </c>
    </row>
    <row r="4694" customFormat="false" ht="15" hidden="false" customHeight="false" outlineLevel="0" collapsed="false">
      <c r="A4694" s="4" t="n">
        <v>40875</v>
      </c>
      <c r="B4694" s="0" t="s">
        <v>283</v>
      </c>
      <c r="C4694" s="0" t="s">
        <v>284</v>
      </c>
      <c r="D4694" s="14" t="n">
        <v>436.73</v>
      </c>
    </row>
    <row r="4695" customFormat="false" ht="15" hidden="false" customHeight="false" outlineLevel="0" collapsed="false">
      <c r="A4695" s="4" t="n">
        <v>40875</v>
      </c>
      <c r="B4695" s="0" t="s">
        <v>285</v>
      </c>
      <c r="C4695" s="0" t="s">
        <v>286</v>
      </c>
      <c r="D4695" s="14" t="n">
        <v>292.64</v>
      </c>
    </row>
    <row r="4696" customFormat="false" ht="15" hidden="false" customHeight="false" outlineLevel="0" collapsed="false">
      <c r="A4696" s="4" t="n">
        <v>40875</v>
      </c>
      <c r="B4696" s="0" t="s">
        <v>287</v>
      </c>
      <c r="C4696" s="0" t="s">
        <v>288</v>
      </c>
      <c r="D4696" s="14" t="n">
        <v>1569.15</v>
      </c>
    </row>
    <row r="4697" customFormat="false" ht="15" hidden="false" customHeight="false" outlineLevel="0" collapsed="false">
      <c r="A4697" s="4" t="n">
        <v>40875</v>
      </c>
      <c r="B4697" s="0" t="s">
        <v>289</v>
      </c>
      <c r="C4697" s="0" t="s">
        <v>290</v>
      </c>
      <c r="D4697" s="14" t="n">
        <v>382.15</v>
      </c>
    </row>
    <row r="4698" customFormat="false" ht="15" hidden="false" customHeight="false" outlineLevel="0" collapsed="false">
      <c r="A4698" s="4" t="n">
        <v>40875</v>
      </c>
      <c r="B4698" s="0" t="s">
        <v>291</v>
      </c>
      <c r="C4698" s="0" t="s">
        <v>292</v>
      </c>
      <c r="D4698" s="14" t="n">
        <v>112.66</v>
      </c>
    </row>
    <row r="4699" customFormat="false" ht="15" hidden="false" customHeight="false" outlineLevel="0" collapsed="false">
      <c r="A4699" s="4" t="n">
        <v>40875</v>
      </c>
      <c r="B4699" s="0" t="s">
        <v>293</v>
      </c>
      <c r="C4699" s="0" t="s">
        <v>294</v>
      </c>
      <c r="D4699" s="14" t="n">
        <v>87.3</v>
      </c>
    </row>
    <row r="4700" customFormat="false" ht="15" hidden="false" customHeight="false" outlineLevel="0" collapsed="false">
      <c r="A4700" s="4" t="n">
        <v>40875</v>
      </c>
      <c r="B4700" s="0" t="s">
        <v>295</v>
      </c>
      <c r="C4700" s="0" t="s">
        <v>296</v>
      </c>
      <c r="D4700" s="14" t="n">
        <v>341.28</v>
      </c>
    </row>
    <row r="4701" customFormat="false" ht="15" hidden="false" customHeight="false" outlineLevel="0" collapsed="false">
      <c r="A4701" s="4" t="n">
        <v>40875</v>
      </c>
      <c r="B4701" s="0" t="s">
        <v>297</v>
      </c>
      <c r="C4701" s="0" t="s">
        <v>298</v>
      </c>
      <c r="D4701" s="14" t="n">
        <v>129.73</v>
      </c>
    </row>
    <row r="4702" customFormat="false" ht="15" hidden="false" customHeight="false" outlineLevel="0" collapsed="false">
      <c r="A4702" s="4" t="n">
        <v>40875</v>
      </c>
      <c r="B4702" s="0" t="s">
        <v>299</v>
      </c>
      <c r="C4702" s="0" t="s">
        <v>300</v>
      </c>
      <c r="D4702" s="14" t="n">
        <v>223.61</v>
      </c>
    </row>
    <row r="4703" customFormat="false" ht="15" hidden="false" customHeight="false" outlineLevel="0" collapsed="false">
      <c r="A4703" s="4" t="n">
        <v>40875</v>
      </c>
      <c r="B4703" s="0" t="s">
        <v>301</v>
      </c>
      <c r="C4703" s="0" t="s">
        <v>302</v>
      </c>
      <c r="D4703" s="14" t="n">
        <v>257.48</v>
      </c>
    </row>
    <row r="4704" customFormat="false" ht="15" hidden="false" customHeight="false" outlineLevel="0" collapsed="false">
      <c r="A4704" s="4" t="n">
        <v>40875</v>
      </c>
      <c r="B4704" s="0" t="s">
        <v>303</v>
      </c>
      <c r="C4704" s="0" t="s">
        <v>304</v>
      </c>
      <c r="D4704" s="14" t="n">
        <v>649.34</v>
      </c>
    </row>
    <row r="4705" customFormat="false" ht="15" hidden="false" customHeight="false" outlineLevel="0" collapsed="false">
      <c r="A4705" s="4" t="n">
        <v>40875</v>
      </c>
      <c r="B4705" s="0" t="s">
        <v>305</v>
      </c>
      <c r="C4705" s="0" t="s">
        <v>306</v>
      </c>
      <c r="D4705" s="14" t="n">
        <v>862.93</v>
      </c>
    </row>
    <row r="4706" customFormat="false" ht="15" hidden="false" customHeight="false" outlineLevel="0" collapsed="false">
      <c r="A4706" s="4" t="n">
        <v>40875</v>
      </c>
      <c r="B4706" s="0" t="s">
        <v>307</v>
      </c>
      <c r="C4706" s="0" t="s">
        <v>308</v>
      </c>
      <c r="D4706" s="14" t="n">
        <v>716.65</v>
      </c>
    </row>
    <row r="4707" customFormat="false" ht="15" hidden="false" customHeight="false" outlineLevel="0" collapsed="false">
      <c r="A4707" s="4" t="n">
        <v>40875</v>
      </c>
      <c r="B4707" s="0" t="s">
        <v>309</v>
      </c>
      <c r="C4707" s="0" t="s">
        <v>310</v>
      </c>
      <c r="D4707" s="14" t="n">
        <v>82.49</v>
      </c>
    </row>
    <row r="4708" customFormat="false" ht="15" hidden="false" customHeight="false" outlineLevel="0" collapsed="false">
      <c r="A4708" s="4" t="n">
        <v>40875</v>
      </c>
      <c r="B4708" s="0" t="s">
        <v>311</v>
      </c>
      <c r="C4708" s="0" t="s">
        <v>312</v>
      </c>
      <c r="D4708" s="14" t="n">
        <v>3077.34</v>
      </c>
    </row>
    <row r="4709" customFormat="false" ht="15" hidden="false" customHeight="false" outlineLevel="0" collapsed="false">
      <c r="A4709" s="4" t="n">
        <v>40875</v>
      </c>
      <c r="B4709" s="0" t="s">
        <v>313</v>
      </c>
      <c r="C4709" s="0" t="s">
        <v>314</v>
      </c>
      <c r="D4709" s="14" t="n">
        <v>278.88</v>
      </c>
    </row>
    <row r="4710" customFormat="false" ht="15" hidden="false" customHeight="false" outlineLevel="0" collapsed="false">
      <c r="A4710" s="4" t="n">
        <v>40875</v>
      </c>
      <c r="B4710" s="0" t="s">
        <v>315</v>
      </c>
      <c r="C4710" s="0" t="s">
        <v>316</v>
      </c>
      <c r="D4710" s="14" t="n">
        <v>749.83</v>
      </c>
    </row>
    <row r="4711" customFormat="false" ht="15" hidden="false" customHeight="false" outlineLevel="0" collapsed="false">
      <c r="A4711" s="4" t="n">
        <v>40875</v>
      </c>
      <c r="B4711" s="0" t="s">
        <v>317</v>
      </c>
      <c r="C4711" s="0" t="s">
        <v>318</v>
      </c>
      <c r="D4711" s="14" t="n">
        <v>569.73</v>
      </c>
    </row>
    <row r="4712" customFormat="false" ht="15" hidden="false" customHeight="false" outlineLevel="0" collapsed="false">
      <c r="A4712" s="4" t="n">
        <v>40875</v>
      </c>
      <c r="B4712" s="0" t="s">
        <v>319</v>
      </c>
      <c r="C4712" s="0" t="s">
        <v>320</v>
      </c>
      <c r="D4712" s="14" t="n">
        <v>1534.01</v>
      </c>
    </row>
    <row r="4713" customFormat="false" ht="15" hidden="false" customHeight="false" outlineLevel="0" collapsed="false">
      <c r="A4713" s="4" t="n">
        <v>40875</v>
      </c>
      <c r="B4713" s="0" t="s">
        <v>321</v>
      </c>
      <c r="C4713" s="0" t="s">
        <v>322</v>
      </c>
      <c r="D4713" s="14" t="n">
        <v>2694.89</v>
      </c>
    </row>
    <row r="4714" customFormat="false" ht="15" hidden="false" customHeight="false" outlineLevel="0" collapsed="false">
      <c r="A4714" s="4" t="n">
        <v>40875</v>
      </c>
      <c r="B4714" s="0" t="s">
        <v>323</v>
      </c>
      <c r="C4714" s="0" t="s">
        <v>324</v>
      </c>
      <c r="D4714" s="14" t="n">
        <v>208.39</v>
      </c>
    </row>
    <row r="4715" customFormat="false" ht="15" hidden="false" customHeight="false" outlineLevel="0" collapsed="false">
      <c r="A4715" s="4" t="n">
        <v>40875</v>
      </c>
      <c r="B4715" s="0" t="s">
        <v>325</v>
      </c>
      <c r="C4715" s="0" t="s">
        <v>326</v>
      </c>
      <c r="D4715" s="14" t="n">
        <v>260.46</v>
      </c>
    </row>
    <row r="4716" customFormat="false" ht="15" hidden="false" customHeight="false" outlineLevel="0" collapsed="false">
      <c r="A4716" s="4" t="n">
        <v>40875</v>
      </c>
      <c r="B4716" s="0" t="s">
        <v>327</v>
      </c>
      <c r="C4716" s="0" t="s">
        <v>328</v>
      </c>
      <c r="D4716" s="14" t="n">
        <v>116.01</v>
      </c>
    </row>
    <row r="4717" customFormat="false" ht="15" hidden="false" customHeight="false" outlineLevel="0" collapsed="false">
      <c r="A4717" s="4" t="n">
        <v>40875</v>
      </c>
      <c r="B4717" s="0" t="s">
        <v>329</v>
      </c>
      <c r="C4717" s="0" t="s">
        <v>330</v>
      </c>
      <c r="D4717" s="14" t="n">
        <v>290.28</v>
      </c>
    </row>
    <row r="4718" customFormat="false" ht="15" hidden="false" customHeight="false" outlineLevel="0" collapsed="false">
      <c r="A4718" s="4" t="n">
        <v>40875</v>
      </c>
      <c r="B4718" s="0" t="s">
        <v>331</v>
      </c>
      <c r="C4718" s="0" t="s">
        <v>332</v>
      </c>
      <c r="D4718" s="14" t="n">
        <v>229.2</v>
      </c>
    </row>
    <row r="4719" customFormat="false" ht="15" hidden="false" customHeight="false" outlineLevel="0" collapsed="false">
      <c r="A4719" s="4" t="n">
        <v>40875</v>
      </c>
      <c r="B4719" s="0" t="s">
        <v>333</v>
      </c>
      <c r="C4719" s="0" t="s">
        <v>334</v>
      </c>
      <c r="D4719" s="14" t="n">
        <v>259.03</v>
      </c>
    </row>
    <row r="4720" customFormat="false" ht="15" hidden="false" customHeight="false" outlineLevel="0" collapsed="false">
      <c r="A4720" s="4" t="n">
        <v>40875</v>
      </c>
      <c r="B4720" s="0" t="s">
        <v>335</v>
      </c>
      <c r="C4720" s="0" t="s">
        <v>336</v>
      </c>
      <c r="D4720" s="14" t="n">
        <v>46.05</v>
      </c>
    </row>
    <row r="4721" customFormat="false" ht="15" hidden="false" customHeight="false" outlineLevel="0" collapsed="false">
      <c r="A4721" s="4" t="n">
        <v>40875</v>
      </c>
      <c r="B4721" s="0" t="s">
        <v>337</v>
      </c>
      <c r="C4721" s="0" t="s">
        <v>338</v>
      </c>
      <c r="D4721" s="14" t="n">
        <v>7.46</v>
      </c>
    </row>
    <row r="4722" customFormat="false" ht="15" hidden="false" customHeight="false" outlineLevel="0" collapsed="false">
      <c r="A4722" s="4" t="n">
        <v>40875</v>
      </c>
      <c r="B4722" s="0" t="s">
        <v>343</v>
      </c>
      <c r="C4722" s="0" t="s">
        <v>344</v>
      </c>
      <c r="D4722" s="14" t="n">
        <v>401.52</v>
      </c>
    </row>
    <row r="4723" customFormat="false" ht="15" hidden="false" customHeight="false" outlineLevel="0" collapsed="false">
      <c r="A4723" s="4" t="n">
        <v>40875</v>
      </c>
      <c r="B4723" s="0" t="s">
        <v>345</v>
      </c>
      <c r="C4723" s="0" t="s">
        <v>346</v>
      </c>
      <c r="D4723" s="14" t="n">
        <v>530.52</v>
      </c>
    </row>
    <row r="4724" customFormat="false" ht="15" hidden="false" customHeight="false" outlineLevel="0" collapsed="false">
      <c r="A4724" s="4" t="n">
        <v>40875</v>
      </c>
      <c r="B4724" s="0" t="s">
        <v>347</v>
      </c>
      <c r="C4724" s="0" t="s">
        <v>348</v>
      </c>
      <c r="D4724" s="14" t="n">
        <v>127.23</v>
      </c>
    </row>
    <row r="4725" customFormat="false" ht="15" hidden="false" customHeight="false" outlineLevel="0" collapsed="false">
      <c r="A4725" s="4" t="n">
        <v>40875</v>
      </c>
      <c r="B4725" s="0" t="s">
        <v>349</v>
      </c>
      <c r="C4725" s="0" t="s">
        <v>350</v>
      </c>
      <c r="D4725" s="14" t="n">
        <v>337.19</v>
      </c>
    </row>
    <row r="4726" customFormat="false" ht="15" hidden="false" customHeight="false" outlineLevel="0" collapsed="false">
      <c r="A4726" s="4" t="n">
        <v>40875</v>
      </c>
      <c r="B4726" s="0" t="s">
        <v>351</v>
      </c>
      <c r="C4726" s="0" t="s">
        <v>352</v>
      </c>
      <c r="D4726" s="14" t="n">
        <v>223.52</v>
      </c>
    </row>
    <row r="4727" customFormat="false" ht="15" hidden="false" customHeight="false" outlineLevel="0" collapsed="false">
      <c r="A4727" s="4" t="n">
        <v>40875</v>
      </c>
      <c r="B4727" s="0" t="s">
        <v>353</v>
      </c>
      <c r="C4727" s="0" t="s">
        <v>354</v>
      </c>
      <c r="D4727" s="14" t="n">
        <v>316.13</v>
      </c>
    </row>
    <row r="4728" customFormat="false" ht="15" hidden="false" customHeight="false" outlineLevel="0" collapsed="false">
      <c r="A4728" s="4" t="n">
        <v>40875</v>
      </c>
      <c r="B4728" s="0" t="s">
        <v>355</v>
      </c>
      <c r="C4728" s="0" t="s">
        <v>356</v>
      </c>
      <c r="D4728" s="14" t="n">
        <v>422.95</v>
      </c>
    </row>
    <row r="4729" customFormat="false" ht="15" hidden="false" customHeight="false" outlineLevel="0" collapsed="false">
      <c r="A4729" s="4" t="n">
        <v>40875</v>
      </c>
      <c r="B4729" s="0" t="s">
        <v>357</v>
      </c>
      <c r="C4729" s="0" t="s">
        <v>358</v>
      </c>
      <c r="D4729" s="14" t="n">
        <v>374.23</v>
      </c>
    </row>
    <row r="4730" customFormat="false" ht="15" hidden="false" customHeight="false" outlineLevel="0" collapsed="false">
      <c r="A4730" s="4" t="n">
        <v>40875</v>
      </c>
      <c r="B4730" s="0" t="s">
        <v>359</v>
      </c>
      <c r="C4730" s="0" t="s">
        <v>360</v>
      </c>
      <c r="D4730" s="14" t="n">
        <v>168.26</v>
      </c>
    </row>
    <row r="4731" customFormat="false" ht="15" hidden="false" customHeight="false" outlineLevel="0" collapsed="false">
      <c r="A4731" s="4" t="n">
        <v>40875</v>
      </c>
      <c r="B4731" s="0" t="s">
        <v>361</v>
      </c>
      <c r="C4731" s="0" t="s">
        <v>362</v>
      </c>
      <c r="D4731" s="14" t="n">
        <v>312.65</v>
      </c>
    </row>
    <row r="4732" customFormat="false" ht="15" hidden="false" customHeight="false" outlineLevel="0" collapsed="false">
      <c r="A4732" s="4" t="n">
        <v>40875</v>
      </c>
      <c r="B4732" s="0" t="s">
        <v>363</v>
      </c>
      <c r="C4732" s="0" t="s">
        <v>364</v>
      </c>
      <c r="D4732" s="14" t="n">
        <v>311.32</v>
      </c>
    </row>
    <row r="4733" customFormat="false" ht="15" hidden="false" customHeight="false" outlineLevel="0" collapsed="false">
      <c r="A4733" s="4" t="n">
        <v>40875</v>
      </c>
      <c r="B4733" s="0" t="s">
        <v>365</v>
      </c>
      <c r="C4733" s="0" t="s">
        <v>366</v>
      </c>
      <c r="D4733" s="14" t="n">
        <v>178.13</v>
      </c>
    </row>
    <row r="4734" customFormat="false" ht="15" hidden="false" customHeight="false" outlineLevel="0" collapsed="false">
      <c r="A4734" s="4" t="n">
        <v>40875</v>
      </c>
      <c r="B4734" s="0" t="s">
        <v>367</v>
      </c>
      <c r="C4734" s="0" t="s">
        <v>368</v>
      </c>
      <c r="D4734" s="14" t="n">
        <v>318.17</v>
      </c>
    </row>
    <row r="4735" customFormat="false" ht="15" hidden="false" customHeight="false" outlineLevel="0" collapsed="false">
      <c r="A4735" s="4" t="n">
        <v>40875</v>
      </c>
      <c r="B4735" s="0" t="s">
        <v>369</v>
      </c>
      <c r="C4735" s="0" t="s">
        <v>370</v>
      </c>
      <c r="D4735" s="14" t="n">
        <v>258.98</v>
      </c>
    </row>
    <row r="4736" customFormat="false" ht="15" hidden="false" customHeight="false" outlineLevel="0" collapsed="false">
      <c r="A4736" s="4" t="n">
        <v>40875</v>
      </c>
      <c r="B4736" s="0" t="s">
        <v>371</v>
      </c>
      <c r="C4736" s="0" t="s">
        <v>372</v>
      </c>
      <c r="D4736" s="14" t="n">
        <v>285.25</v>
      </c>
    </row>
    <row r="4737" customFormat="false" ht="15" hidden="false" customHeight="false" outlineLevel="0" collapsed="false">
      <c r="A4737" s="4" t="n">
        <v>40875</v>
      </c>
      <c r="B4737" s="0" t="s">
        <v>373</v>
      </c>
      <c r="C4737" s="0" t="s">
        <v>374</v>
      </c>
      <c r="D4737" s="14" t="n">
        <v>692.43</v>
      </c>
    </row>
    <row r="4738" customFormat="false" ht="15" hidden="false" customHeight="false" outlineLevel="0" collapsed="false">
      <c r="A4738" s="4" t="n">
        <v>40875</v>
      </c>
      <c r="B4738" s="0" t="s">
        <v>377</v>
      </c>
      <c r="C4738" s="0" t="s">
        <v>378</v>
      </c>
      <c r="D4738" s="14" t="n">
        <v>267.09</v>
      </c>
    </row>
    <row r="4739" customFormat="false" ht="15" hidden="false" customHeight="false" outlineLevel="0" collapsed="false">
      <c r="A4739" s="4" t="n">
        <v>40875</v>
      </c>
      <c r="B4739" s="0" t="s">
        <v>381</v>
      </c>
      <c r="C4739" s="0" t="s">
        <v>382</v>
      </c>
      <c r="D4739" s="14" t="n">
        <v>507.68</v>
      </c>
    </row>
    <row r="4740" customFormat="false" ht="15" hidden="false" customHeight="false" outlineLevel="0" collapsed="false">
      <c r="A4740" s="4" t="n">
        <v>40875</v>
      </c>
      <c r="B4740" s="0" t="s">
        <v>383</v>
      </c>
      <c r="C4740" s="0" t="s">
        <v>384</v>
      </c>
      <c r="D4740" s="14" t="n">
        <v>56.33</v>
      </c>
    </row>
    <row r="4741" customFormat="false" ht="15" hidden="false" customHeight="false" outlineLevel="0" collapsed="false">
      <c r="A4741" s="4" t="n">
        <v>40875</v>
      </c>
      <c r="B4741" s="0" t="s">
        <v>385</v>
      </c>
      <c r="C4741" s="0" t="s">
        <v>386</v>
      </c>
      <c r="D4741" s="14" t="n">
        <v>652.68</v>
      </c>
    </row>
    <row r="4742" customFormat="false" ht="15" hidden="false" customHeight="false" outlineLevel="0" collapsed="false">
      <c r="A4742" s="4" t="n">
        <v>40875</v>
      </c>
      <c r="B4742" s="0" t="s">
        <v>387</v>
      </c>
      <c r="C4742" s="0" t="s">
        <v>388</v>
      </c>
      <c r="D4742" s="14" t="n">
        <v>49.89</v>
      </c>
    </row>
    <row r="4743" customFormat="false" ht="15" hidden="false" customHeight="false" outlineLevel="0" collapsed="false">
      <c r="A4743" s="4" t="n">
        <v>40875</v>
      </c>
      <c r="B4743" s="0" t="s">
        <v>389</v>
      </c>
      <c r="C4743" s="0" t="s">
        <v>390</v>
      </c>
      <c r="D4743" s="14" t="n">
        <v>26.13</v>
      </c>
    </row>
    <row r="4744" customFormat="false" ht="15" hidden="false" customHeight="false" outlineLevel="0" collapsed="false">
      <c r="A4744" s="4" t="n">
        <v>40875</v>
      </c>
      <c r="B4744" s="0" t="s">
        <v>391</v>
      </c>
      <c r="C4744" s="0" t="s">
        <v>392</v>
      </c>
      <c r="D4744" s="14" t="n">
        <v>66.52</v>
      </c>
    </row>
    <row r="4745" customFormat="false" ht="15" hidden="false" customHeight="false" outlineLevel="0" collapsed="false">
      <c r="A4745" s="4" t="n">
        <v>40875</v>
      </c>
      <c r="B4745" s="0" t="s">
        <v>393</v>
      </c>
      <c r="C4745" s="0" t="s">
        <v>394</v>
      </c>
      <c r="D4745" s="14" t="n">
        <v>99</v>
      </c>
    </row>
    <row r="4746" customFormat="false" ht="15" hidden="false" customHeight="false" outlineLevel="0" collapsed="false">
      <c r="A4746" s="4" t="n">
        <v>40875</v>
      </c>
      <c r="B4746" s="0" t="s">
        <v>395</v>
      </c>
      <c r="C4746" s="0" t="s">
        <v>396</v>
      </c>
      <c r="D4746" s="14" t="n">
        <v>78.46</v>
      </c>
    </row>
    <row r="4747" customFormat="false" ht="15" hidden="false" customHeight="false" outlineLevel="0" collapsed="false">
      <c r="A4747" s="4" t="n">
        <v>40875</v>
      </c>
      <c r="B4747" s="0" t="s">
        <v>397</v>
      </c>
      <c r="C4747" s="0" t="s">
        <v>398</v>
      </c>
      <c r="D4747" s="14" t="n">
        <v>304.73</v>
      </c>
    </row>
    <row r="4748" customFormat="false" ht="15" hidden="false" customHeight="false" outlineLevel="0" collapsed="false">
      <c r="A4748" s="4" t="n">
        <v>40875</v>
      </c>
      <c r="B4748" s="0" t="s">
        <v>399</v>
      </c>
      <c r="C4748" s="0" t="s">
        <v>400</v>
      </c>
      <c r="D4748" s="14" t="n">
        <v>557.22</v>
      </c>
    </row>
    <row r="4749" customFormat="false" ht="15" hidden="false" customHeight="false" outlineLevel="0" collapsed="false">
      <c r="A4749" s="4" t="n">
        <v>40875</v>
      </c>
      <c r="B4749" s="0" t="s">
        <v>401</v>
      </c>
      <c r="C4749" s="0" t="s">
        <v>402</v>
      </c>
      <c r="D4749" s="14" t="n">
        <v>443.93</v>
      </c>
    </row>
    <row r="4750" customFormat="false" ht="15" hidden="false" customHeight="false" outlineLevel="0" collapsed="false">
      <c r="A4750" s="4" t="n">
        <v>40875</v>
      </c>
      <c r="B4750" s="0" t="s">
        <v>403</v>
      </c>
      <c r="C4750" s="0" t="s">
        <v>404</v>
      </c>
      <c r="D4750" s="14" t="n">
        <v>433.21</v>
      </c>
    </row>
    <row r="4751" customFormat="false" ht="15" hidden="false" customHeight="false" outlineLevel="0" collapsed="false">
      <c r="A4751" s="4" t="n">
        <v>40875</v>
      </c>
      <c r="B4751" s="0" t="s">
        <v>405</v>
      </c>
      <c r="C4751" s="0" t="s">
        <v>406</v>
      </c>
      <c r="D4751" s="14" t="n">
        <v>959.07</v>
      </c>
    </row>
    <row r="4752" customFormat="false" ht="15" hidden="false" customHeight="false" outlineLevel="0" collapsed="false">
      <c r="A4752" s="4" t="n">
        <v>40875</v>
      </c>
      <c r="B4752" s="0" t="s">
        <v>407</v>
      </c>
      <c r="C4752" s="0" t="s">
        <v>408</v>
      </c>
      <c r="D4752" s="14" t="n">
        <v>367.25</v>
      </c>
    </row>
    <row r="4753" customFormat="false" ht="15" hidden="false" customHeight="false" outlineLevel="0" collapsed="false">
      <c r="A4753" s="4" t="n">
        <v>40875</v>
      </c>
      <c r="B4753" s="0" t="s">
        <v>409</v>
      </c>
      <c r="C4753" s="0" t="s">
        <v>410</v>
      </c>
      <c r="D4753" s="14" t="n">
        <v>386.45</v>
      </c>
    </row>
    <row r="4754" customFormat="false" ht="15" hidden="false" customHeight="false" outlineLevel="0" collapsed="false">
      <c r="A4754" s="4" t="n">
        <v>40875</v>
      </c>
      <c r="B4754" s="0" t="s">
        <v>411</v>
      </c>
      <c r="C4754" s="0" t="s">
        <v>412</v>
      </c>
      <c r="D4754" s="14" t="n">
        <v>1351.36</v>
      </c>
    </row>
    <row r="4755" customFormat="false" ht="15" hidden="false" customHeight="false" outlineLevel="0" collapsed="false">
      <c r="A4755" s="4" t="n">
        <v>40875</v>
      </c>
      <c r="B4755" s="0" t="s">
        <v>413</v>
      </c>
      <c r="C4755" s="0" t="s">
        <v>414</v>
      </c>
      <c r="D4755" s="14" t="n">
        <v>1193.58</v>
      </c>
    </row>
    <row r="4756" customFormat="false" ht="15" hidden="false" customHeight="false" outlineLevel="0" collapsed="false">
      <c r="A4756" s="4" t="n">
        <v>40875</v>
      </c>
      <c r="B4756" s="0" t="s">
        <v>415</v>
      </c>
      <c r="C4756" s="0" t="s">
        <v>416</v>
      </c>
      <c r="D4756" s="14" t="n">
        <v>938.55</v>
      </c>
    </row>
    <row r="4757" customFormat="false" ht="15" hidden="false" customHeight="false" outlineLevel="0" collapsed="false">
      <c r="A4757" s="4" t="n">
        <v>40875</v>
      </c>
      <c r="B4757" s="0" t="s">
        <v>417</v>
      </c>
      <c r="C4757" s="0" t="s">
        <v>418</v>
      </c>
      <c r="D4757" s="14" t="n">
        <v>591.84</v>
      </c>
    </row>
    <row r="4758" customFormat="false" ht="15" hidden="false" customHeight="false" outlineLevel="0" collapsed="false">
      <c r="A4758" s="4" t="n">
        <v>40875</v>
      </c>
      <c r="B4758" s="0" t="s">
        <v>419</v>
      </c>
      <c r="C4758" s="0" t="s">
        <v>420</v>
      </c>
      <c r="D4758" s="14" t="n">
        <v>523.41</v>
      </c>
    </row>
    <row r="4759" customFormat="false" ht="15" hidden="false" customHeight="false" outlineLevel="0" collapsed="false">
      <c r="A4759" s="4" t="n">
        <v>40875</v>
      </c>
      <c r="B4759" s="0" t="s">
        <v>421</v>
      </c>
      <c r="C4759" s="0" t="s">
        <v>422</v>
      </c>
      <c r="D4759" s="14" t="n">
        <v>90.09</v>
      </c>
    </row>
    <row r="4760" customFormat="false" ht="15" hidden="false" customHeight="false" outlineLevel="0" collapsed="false">
      <c r="A4760" s="4" t="n">
        <v>40875</v>
      </c>
      <c r="B4760" s="0" t="s">
        <v>423</v>
      </c>
      <c r="C4760" s="0" t="s">
        <v>424</v>
      </c>
      <c r="D4760" s="14" t="n">
        <v>352.42</v>
      </c>
    </row>
    <row r="4761" customFormat="false" ht="15" hidden="false" customHeight="false" outlineLevel="0" collapsed="false">
      <c r="A4761" s="4" t="n">
        <v>40875</v>
      </c>
      <c r="B4761" s="0" t="s">
        <v>425</v>
      </c>
      <c r="C4761" s="0" t="s">
        <v>426</v>
      </c>
      <c r="D4761" s="14" t="n">
        <v>579.55</v>
      </c>
    </row>
    <row r="4762" customFormat="false" ht="15" hidden="false" customHeight="false" outlineLevel="0" collapsed="false">
      <c r="A4762" s="4" t="n">
        <v>40875</v>
      </c>
      <c r="B4762" s="0" t="s">
        <v>427</v>
      </c>
      <c r="C4762" s="0" t="s">
        <v>428</v>
      </c>
      <c r="D4762" s="14" t="n">
        <v>213.75</v>
      </c>
    </row>
    <row r="4763" customFormat="false" ht="15" hidden="false" customHeight="false" outlineLevel="0" collapsed="false">
      <c r="A4763" s="4" t="n">
        <v>40875</v>
      </c>
      <c r="B4763" s="0" t="s">
        <v>431</v>
      </c>
      <c r="C4763" s="0" t="s">
        <v>432</v>
      </c>
      <c r="D4763" s="14" t="n">
        <v>88.39</v>
      </c>
    </row>
    <row r="4764" customFormat="false" ht="15" hidden="false" customHeight="false" outlineLevel="0" collapsed="false">
      <c r="A4764" s="4" t="n">
        <v>40875</v>
      </c>
      <c r="B4764" s="0" t="s">
        <v>433</v>
      </c>
      <c r="C4764" s="0" t="s">
        <v>434</v>
      </c>
      <c r="D4764" s="14" t="n">
        <v>99.5</v>
      </c>
    </row>
    <row r="4765" customFormat="false" ht="15" hidden="false" customHeight="false" outlineLevel="0" collapsed="false">
      <c r="A4765" s="4" t="n">
        <v>40875</v>
      </c>
      <c r="B4765" s="0" t="s">
        <v>435</v>
      </c>
      <c r="C4765" s="0" t="s">
        <v>436</v>
      </c>
      <c r="D4765" s="14" t="n">
        <v>49.75</v>
      </c>
    </row>
    <row r="4766" customFormat="false" ht="15" hidden="false" customHeight="false" outlineLevel="0" collapsed="false">
      <c r="A4766" s="4" t="n">
        <v>40875</v>
      </c>
      <c r="B4766" s="0" t="s">
        <v>437</v>
      </c>
      <c r="C4766" s="0" t="s">
        <v>438</v>
      </c>
      <c r="D4766" s="14" t="n">
        <v>209.37</v>
      </c>
    </row>
    <row r="4767" customFormat="false" ht="15" hidden="false" customHeight="false" outlineLevel="0" collapsed="false">
      <c r="A4767" s="4" t="n">
        <v>40875</v>
      </c>
      <c r="B4767" s="0" t="s">
        <v>439</v>
      </c>
      <c r="C4767" s="0" t="s">
        <v>440</v>
      </c>
      <c r="D4767" s="14" t="n">
        <v>448.76</v>
      </c>
    </row>
    <row r="4768" customFormat="false" ht="15" hidden="false" customHeight="false" outlineLevel="0" collapsed="false">
      <c r="A4768" s="4" t="n">
        <v>40875</v>
      </c>
      <c r="B4768" s="0" t="s">
        <v>441</v>
      </c>
      <c r="C4768" s="0" t="s">
        <v>442</v>
      </c>
      <c r="D4768" s="14" t="n">
        <v>50.04</v>
      </c>
    </row>
    <row r="4769" customFormat="false" ht="15" hidden="false" customHeight="false" outlineLevel="0" collapsed="false">
      <c r="A4769" s="4" t="n">
        <v>40875</v>
      </c>
      <c r="B4769" s="0" t="s">
        <v>443</v>
      </c>
      <c r="C4769" s="0" t="s">
        <v>444</v>
      </c>
      <c r="D4769" s="14" t="n">
        <v>69.75</v>
      </c>
    </row>
    <row r="4770" customFormat="false" ht="15" hidden="false" customHeight="false" outlineLevel="0" collapsed="false">
      <c r="A4770" s="4" t="n">
        <v>40875</v>
      </c>
      <c r="B4770" s="0" t="s">
        <v>445</v>
      </c>
      <c r="C4770" s="0" t="s">
        <v>446</v>
      </c>
      <c r="D4770" s="14" t="n">
        <v>115.63</v>
      </c>
    </row>
    <row r="4771" customFormat="false" ht="15" hidden="false" customHeight="false" outlineLevel="0" collapsed="false">
      <c r="A4771" s="4" t="n">
        <v>40875</v>
      </c>
      <c r="B4771" s="0" t="s">
        <v>447</v>
      </c>
      <c r="C4771" s="0" t="s">
        <v>448</v>
      </c>
      <c r="D4771" s="14" t="n">
        <v>-42.5</v>
      </c>
    </row>
    <row r="4772" customFormat="false" ht="15" hidden="false" customHeight="false" outlineLevel="0" collapsed="false">
      <c r="A4772" s="4" t="n">
        <v>40875</v>
      </c>
      <c r="B4772" s="0" t="s">
        <v>449</v>
      </c>
      <c r="C4772" s="0" t="s">
        <v>450</v>
      </c>
      <c r="D4772" s="14" t="n">
        <v>1337.96</v>
      </c>
    </row>
    <row r="4773" customFormat="false" ht="15" hidden="false" customHeight="false" outlineLevel="0" collapsed="false">
      <c r="A4773" s="4" t="n">
        <v>40875</v>
      </c>
      <c r="B4773" s="0" t="s">
        <v>451</v>
      </c>
      <c r="C4773" s="0" t="s">
        <v>452</v>
      </c>
      <c r="D4773" s="14" t="n">
        <v>161.53</v>
      </c>
    </row>
    <row r="4774" customFormat="false" ht="15" hidden="false" customHeight="false" outlineLevel="0" collapsed="false">
      <c r="A4774" s="4" t="n">
        <v>40875</v>
      </c>
      <c r="B4774" s="0" t="s">
        <v>453</v>
      </c>
      <c r="C4774" s="0" t="s">
        <v>454</v>
      </c>
      <c r="D4774" s="14" t="n">
        <v>88.24</v>
      </c>
    </row>
    <row r="4775" customFormat="false" ht="15" hidden="false" customHeight="false" outlineLevel="0" collapsed="false">
      <c r="A4775" s="4" t="n">
        <v>40875</v>
      </c>
      <c r="B4775" s="0" t="s">
        <v>455</v>
      </c>
      <c r="C4775" s="0" t="s">
        <v>456</v>
      </c>
      <c r="D4775" s="14" t="n">
        <v>491.62</v>
      </c>
    </row>
    <row r="4776" customFormat="false" ht="15" hidden="false" customHeight="false" outlineLevel="0" collapsed="false">
      <c r="A4776" s="4" t="n">
        <v>40875</v>
      </c>
      <c r="B4776" s="0" t="s">
        <v>457</v>
      </c>
      <c r="C4776" s="0" t="s">
        <v>458</v>
      </c>
      <c r="D4776" s="14" t="n">
        <v>389.58</v>
      </c>
    </row>
    <row r="4777" customFormat="false" ht="15" hidden="false" customHeight="false" outlineLevel="0" collapsed="false">
      <c r="A4777" s="4" t="n">
        <v>40875</v>
      </c>
      <c r="B4777" s="0" t="s">
        <v>459</v>
      </c>
      <c r="C4777" s="0" t="s">
        <v>460</v>
      </c>
      <c r="D4777" s="14" t="n">
        <v>1248.01</v>
      </c>
    </row>
    <row r="4778" customFormat="false" ht="15" hidden="false" customHeight="false" outlineLevel="0" collapsed="false">
      <c r="A4778" s="4" t="n">
        <v>40875</v>
      </c>
      <c r="B4778" s="0" t="s">
        <v>461</v>
      </c>
      <c r="C4778" s="0" t="s">
        <v>462</v>
      </c>
      <c r="D4778" s="14" t="n">
        <v>928.78</v>
      </c>
    </row>
    <row r="4779" customFormat="false" ht="15" hidden="false" customHeight="false" outlineLevel="0" collapsed="false">
      <c r="A4779" s="4" t="n">
        <v>40875</v>
      </c>
      <c r="B4779" s="0" t="s">
        <v>463</v>
      </c>
      <c r="C4779" s="0" t="s">
        <v>464</v>
      </c>
      <c r="D4779" s="14" t="n">
        <v>566.8</v>
      </c>
    </row>
    <row r="4780" customFormat="false" ht="15" hidden="false" customHeight="false" outlineLevel="0" collapsed="false">
      <c r="A4780" s="4" t="n">
        <v>40875</v>
      </c>
      <c r="B4780" s="0" t="s">
        <v>465</v>
      </c>
      <c r="C4780" s="0" t="s">
        <v>466</v>
      </c>
      <c r="D4780" s="14" t="n">
        <v>231.93</v>
      </c>
    </row>
    <row r="4781" customFormat="false" ht="15" hidden="false" customHeight="false" outlineLevel="0" collapsed="false">
      <c r="A4781" s="4" t="n">
        <v>40875</v>
      </c>
      <c r="B4781" s="0" t="s">
        <v>467</v>
      </c>
      <c r="C4781" s="0" t="s">
        <v>468</v>
      </c>
      <c r="D4781" s="14" t="n">
        <v>316.65</v>
      </c>
    </row>
    <row r="4782" customFormat="false" ht="15" hidden="false" customHeight="false" outlineLevel="0" collapsed="false">
      <c r="A4782" s="4" t="n">
        <v>40875</v>
      </c>
      <c r="B4782" s="0" t="s">
        <v>469</v>
      </c>
      <c r="C4782" s="0" t="s">
        <v>470</v>
      </c>
      <c r="D4782" s="14" t="n">
        <v>2046.69</v>
      </c>
    </row>
    <row r="4783" customFormat="false" ht="15" hidden="false" customHeight="false" outlineLevel="0" collapsed="false">
      <c r="A4783" s="4" t="n">
        <v>40875</v>
      </c>
      <c r="B4783" s="0" t="s">
        <v>471</v>
      </c>
      <c r="C4783" s="0" t="s">
        <v>472</v>
      </c>
      <c r="D4783" s="14" t="n">
        <v>393.12</v>
      </c>
    </row>
    <row r="4784" customFormat="false" ht="15" hidden="false" customHeight="false" outlineLevel="0" collapsed="false">
      <c r="A4784" s="4" t="n">
        <v>40875</v>
      </c>
      <c r="B4784" s="0" t="s">
        <v>473</v>
      </c>
      <c r="C4784" s="0" t="s">
        <v>474</v>
      </c>
      <c r="D4784" s="14" t="n">
        <v>1005.51</v>
      </c>
    </row>
    <row r="4785" customFormat="false" ht="15" hidden="false" customHeight="false" outlineLevel="0" collapsed="false">
      <c r="A4785" s="4" t="n">
        <v>40875</v>
      </c>
      <c r="B4785" s="0" t="s">
        <v>475</v>
      </c>
      <c r="C4785" s="0" t="s">
        <v>476</v>
      </c>
      <c r="D4785" s="14" t="n">
        <v>43.16</v>
      </c>
    </row>
    <row r="4786" customFormat="false" ht="15" hidden="false" customHeight="false" outlineLevel="0" collapsed="false">
      <c r="A4786" s="4" t="n">
        <v>40875</v>
      </c>
      <c r="B4786" s="0" t="s">
        <v>477</v>
      </c>
      <c r="C4786" s="0" t="s">
        <v>478</v>
      </c>
      <c r="D4786" s="14" t="n">
        <v>83.8</v>
      </c>
    </row>
    <row r="4787" customFormat="false" ht="15" hidden="false" customHeight="false" outlineLevel="0" collapsed="false">
      <c r="A4787" s="4" t="n">
        <v>40875</v>
      </c>
      <c r="B4787" s="0" t="s">
        <v>479</v>
      </c>
      <c r="C4787" s="0" t="s">
        <v>480</v>
      </c>
      <c r="D4787" s="14" t="n">
        <v>405.61</v>
      </c>
    </row>
    <row r="4788" customFormat="false" ht="15" hidden="false" customHeight="false" outlineLevel="0" collapsed="false">
      <c r="A4788" s="4" t="n">
        <v>40875</v>
      </c>
      <c r="B4788" s="0" t="s">
        <v>483</v>
      </c>
      <c r="C4788" s="0" t="s">
        <v>484</v>
      </c>
      <c r="D4788" s="14" t="n">
        <v>629.34</v>
      </c>
    </row>
    <row r="4789" customFormat="false" ht="15" hidden="false" customHeight="false" outlineLevel="0" collapsed="false">
      <c r="A4789" s="4" t="n">
        <v>40875</v>
      </c>
      <c r="B4789" s="0" t="s">
        <v>485</v>
      </c>
      <c r="C4789" s="0" t="s">
        <v>486</v>
      </c>
      <c r="D4789" s="14" t="n">
        <v>1640.22</v>
      </c>
    </row>
    <row r="4790" customFormat="false" ht="15" hidden="false" customHeight="false" outlineLevel="0" collapsed="false">
      <c r="A4790" s="4" t="n">
        <v>40875</v>
      </c>
      <c r="B4790" s="0" t="s">
        <v>487</v>
      </c>
      <c r="C4790" s="0" t="s">
        <v>488</v>
      </c>
      <c r="D4790" s="14" t="n">
        <v>561.17</v>
      </c>
    </row>
    <row r="4791" customFormat="false" ht="15" hidden="false" customHeight="false" outlineLevel="0" collapsed="false">
      <c r="A4791" s="4" t="n">
        <v>40875</v>
      </c>
      <c r="B4791" s="0" t="s">
        <v>489</v>
      </c>
      <c r="C4791" s="0" t="s">
        <v>490</v>
      </c>
      <c r="D4791" s="14" t="n">
        <v>244.93</v>
      </c>
    </row>
    <row r="4792" customFormat="false" ht="15" hidden="false" customHeight="false" outlineLevel="0" collapsed="false">
      <c r="A4792" s="4" t="n">
        <v>40875</v>
      </c>
      <c r="B4792" s="0" t="s">
        <v>491</v>
      </c>
      <c r="C4792" s="0" t="s">
        <v>492</v>
      </c>
      <c r="D4792" s="14" t="n">
        <v>234.93</v>
      </c>
    </row>
    <row r="4793" customFormat="false" ht="15" hidden="false" customHeight="false" outlineLevel="0" collapsed="false">
      <c r="A4793" s="4" t="n">
        <v>40875</v>
      </c>
      <c r="B4793" s="0" t="s">
        <v>493</v>
      </c>
      <c r="C4793" s="0" t="s">
        <v>494</v>
      </c>
      <c r="D4793" s="14" t="n">
        <v>26.21</v>
      </c>
    </row>
    <row r="4794" customFormat="false" ht="15" hidden="false" customHeight="false" outlineLevel="0" collapsed="false">
      <c r="A4794" s="4" t="n">
        <v>40875</v>
      </c>
      <c r="B4794" s="0" t="s">
        <v>495</v>
      </c>
      <c r="C4794" s="0" t="s">
        <v>496</v>
      </c>
      <c r="D4794" s="14" t="n">
        <v>179.17</v>
      </c>
    </row>
    <row r="4795" customFormat="false" ht="15" hidden="false" customHeight="false" outlineLevel="0" collapsed="false">
      <c r="A4795" s="4" t="n">
        <v>40875</v>
      </c>
      <c r="B4795" s="0" t="s">
        <v>497</v>
      </c>
      <c r="C4795" s="0" t="s">
        <v>498</v>
      </c>
      <c r="D4795" s="14" t="n">
        <v>103.44</v>
      </c>
    </row>
    <row r="4796" customFormat="false" ht="15" hidden="false" customHeight="false" outlineLevel="0" collapsed="false">
      <c r="A4796" s="4" t="n">
        <v>40875</v>
      </c>
      <c r="B4796" s="0" t="s">
        <v>499</v>
      </c>
      <c r="C4796" s="0" t="s">
        <v>500</v>
      </c>
      <c r="D4796" s="14" t="n">
        <v>376.67</v>
      </c>
    </row>
    <row r="4797" customFormat="false" ht="15" hidden="false" customHeight="false" outlineLevel="0" collapsed="false">
      <c r="A4797" s="4" t="n">
        <v>40875</v>
      </c>
      <c r="B4797" s="0" t="s">
        <v>501</v>
      </c>
      <c r="C4797" s="0" t="s">
        <v>502</v>
      </c>
      <c r="D4797" s="14" t="n">
        <v>570.26</v>
      </c>
    </row>
    <row r="4798" customFormat="false" ht="15" hidden="false" customHeight="false" outlineLevel="0" collapsed="false">
      <c r="A4798" s="4" t="n">
        <v>40875</v>
      </c>
      <c r="B4798" s="0" t="s">
        <v>503</v>
      </c>
      <c r="C4798" s="0" t="s">
        <v>504</v>
      </c>
      <c r="D4798" s="14" t="n">
        <v>80.63</v>
      </c>
    </row>
    <row r="4799" customFormat="false" ht="15" hidden="false" customHeight="false" outlineLevel="0" collapsed="false">
      <c r="A4799" s="4" t="n">
        <v>40875</v>
      </c>
      <c r="B4799" s="0" t="s">
        <v>505</v>
      </c>
      <c r="C4799" s="0" t="s">
        <v>506</v>
      </c>
      <c r="D4799" s="14" t="n">
        <v>6.65</v>
      </c>
    </row>
    <row r="4800" customFormat="false" ht="15" hidden="false" customHeight="false" outlineLevel="0" collapsed="false">
      <c r="A4800" s="4" t="n">
        <v>40875</v>
      </c>
      <c r="B4800" s="0" t="s">
        <v>507</v>
      </c>
      <c r="C4800" s="0" t="s">
        <v>508</v>
      </c>
      <c r="D4800" s="14" t="n">
        <v>24.9</v>
      </c>
    </row>
    <row r="4801" customFormat="false" ht="15" hidden="false" customHeight="false" outlineLevel="0" collapsed="false">
      <c r="A4801" s="4" t="n">
        <v>40875</v>
      </c>
      <c r="B4801" s="0" t="s">
        <v>511</v>
      </c>
      <c r="C4801" s="0" t="s">
        <v>512</v>
      </c>
      <c r="D4801" s="14" t="n">
        <v>347.22</v>
      </c>
    </row>
    <row r="4802" customFormat="false" ht="15" hidden="false" customHeight="false" outlineLevel="0" collapsed="false">
      <c r="A4802" s="4" t="n">
        <v>40875</v>
      </c>
      <c r="B4802" s="0" t="s">
        <v>513</v>
      </c>
      <c r="C4802" s="0" t="s">
        <v>514</v>
      </c>
      <c r="D4802" s="14" t="n">
        <v>314.76</v>
      </c>
    </row>
    <row r="4803" customFormat="false" ht="15" hidden="false" customHeight="false" outlineLevel="0" collapsed="false">
      <c r="A4803" s="4" t="n">
        <v>40875</v>
      </c>
      <c r="B4803" s="0" t="s">
        <v>515</v>
      </c>
      <c r="C4803" s="0" t="s">
        <v>516</v>
      </c>
      <c r="D4803" s="14" t="n">
        <v>142.14</v>
      </c>
    </row>
    <row r="4804" customFormat="false" ht="15" hidden="false" customHeight="false" outlineLevel="0" collapsed="false">
      <c r="A4804" s="4" t="n">
        <v>40875</v>
      </c>
      <c r="B4804" s="0" t="s">
        <v>517</v>
      </c>
      <c r="C4804" s="0" t="s">
        <v>518</v>
      </c>
      <c r="D4804" s="14" t="n">
        <v>1117.62</v>
      </c>
    </row>
    <row r="4805" customFormat="false" ht="15" hidden="false" customHeight="false" outlineLevel="0" collapsed="false">
      <c r="A4805" s="4" t="n">
        <v>40875</v>
      </c>
      <c r="B4805" s="0" t="s">
        <v>519</v>
      </c>
      <c r="C4805" s="0" t="s">
        <v>520</v>
      </c>
      <c r="D4805" s="14" t="n">
        <v>384.26</v>
      </c>
    </row>
    <row r="4806" customFormat="false" ht="15" hidden="false" customHeight="false" outlineLevel="0" collapsed="false">
      <c r="A4806" s="4" t="n">
        <v>40875</v>
      </c>
      <c r="B4806" s="0" t="s">
        <v>521</v>
      </c>
      <c r="C4806" s="0" t="s">
        <v>522</v>
      </c>
      <c r="D4806" s="14" t="n">
        <v>513.63</v>
      </c>
    </row>
    <row r="4807" customFormat="false" ht="15" hidden="false" customHeight="false" outlineLevel="0" collapsed="false">
      <c r="A4807" s="4" t="n">
        <v>40875</v>
      </c>
      <c r="B4807" s="0" t="s">
        <v>523</v>
      </c>
      <c r="C4807" s="0" t="s">
        <v>524</v>
      </c>
      <c r="D4807" s="14" t="n">
        <v>899.9</v>
      </c>
    </row>
    <row r="4808" customFormat="false" ht="15" hidden="false" customHeight="false" outlineLevel="0" collapsed="false">
      <c r="A4808" s="4" t="n">
        <v>40875</v>
      </c>
      <c r="B4808" s="0" t="s">
        <v>525</v>
      </c>
      <c r="C4808" s="0" t="s">
        <v>526</v>
      </c>
      <c r="D4808" s="14" t="n">
        <v>9246.92</v>
      </c>
    </row>
    <row r="4809" customFormat="false" ht="15" hidden="false" customHeight="false" outlineLevel="0" collapsed="false">
      <c r="A4809" s="4" t="n">
        <v>40875</v>
      </c>
      <c r="B4809" s="0" t="s">
        <v>527</v>
      </c>
      <c r="C4809" s="0" t="s">
        <v>528</v>
      </c>
      <c r="D4809" s="14" t="n">
        <v>110.6</v>
      </c>
    </row>
    <row r="4810" customFormat="false" ht="15" hidden="false" customHeight="false" outlineLevel="0" collapsed="false">
      <c r="A4810" s="4" t="n">
        <v>40875</v>
      </c>
      <c r="B4810" s="0" t="s">
        <v>529</v>
      </c>
      <c r="C4810" s="0" t="s">
        <v>530</v>
      </c>
      <c r="D4810" s="14" t="n">
        <v>422.19</v>
      </c>
    </row>
    <row r="4811" customFormat="false" ht="15" hidden="false" customHeight="false" outlineLevel="0" collapsed="false">
      <c r="A4811" s="4" t="n">
        <v>40875</v>
      </c>
      <c r="B4811" s="0" t="s">
        <v>531</v>
      </c>
      <c r="C4811" s="0" t="s">
        <v>532</v>
      </c>
      <c r="D4811" s="14" t="n">
        <v>402.27</v>
      </c>
    </row>
    <row r="4812" customFormat="false" ht="15" hidden="false" customHeight="false" outlineLevel="0" collapsed="false">
      <c r="A4812" s="4" t="n">
        <v>40875</v>
      </c>
      <c r="B4812" s="0" t="s">
        <v>533</v>
      </c>
      <c r="C4812" s="0" t="s">
        <v>534</v>
      </c>
      <c r="D4812" s="14" t="n">
        <v>355.53</v>
      </c>
    </row>
    <row r="4813" customFormat="false" ht="15" hidden="false" customHeight="false" outlineLevel="0" collapsed="false">
      <c r="A4813" s="4" t="n">
        <v>40875</v>
      </c>
      <c r="B4813" s="0" t="s">
        <v>535</v>
      </c>
      <c r="C4813" s="0" t="s">
        <v>536</v>
      </c>
      <c r="D4813" s="14" t="n">
        <v>50.39</v>
      </c>
    </row>
    <row r="4814" customFormat="false" ht="15" hidden="false" customHeight="false" outlineLevel="0" collapsed="false">
      <c r="A4814" s="4" t="n">
        <v>40875</v>
      </c>
      <c r="B4814" s="0" t="s">
        <v>537</v>
      </c>
      <c r="C4814" s="0" t="s">
        <v>538</v>
      </c>
      <c r="D4814" s="14" t="n">
        <v>337.1</v>
      </c>
    </row>
    <row r="4815" customFormat="false" ht="15" hidden="false" customHeight="false" outlineLevel="0" collapsed="false">
      <c r="A4815" s="4" t="n">
        <v>40875</v>
      </c>
      <c r="B4815" s="0" t="s">
        <v>539</v>
      </c>
      <c r="C4815" s="0" t="s">
        <v>540</v>
      </c>
      <c r="D4815" s="14" t="n">
        <v>200.67</v>
      </c>
    </row>
    <row r="4816" customFormat="false" ht="15" hidden="false" customHeight="false" outlineLevel="0" collapsed="false">
      <c r="A4816" s="4" t="n">
        <v>40875</v>
      </c>
      <c r="B4816" s="0" t="s">
        <v>541</v>
      </c>
      <c r="C4816" s="0" t="s">
        <v>542</v>
      </c>
      <c r="D4816" s="14" t="n">
        <v>92.96</v>
      </c>
    </row>
    <row r="4817" customFormat="false" ht="15" hidden="false" customHeight="false" outlineLevel="0" collapsed="false">
      <c r="A4817" s="4" t="n">
        <v>40875</v>
      </c>
      <c r="B4817" s="0" t="s">
        <v>543</v>
      </c>
      <c r="C4817" s="0" t="s">
        <v>544</v>
      </c>
      <c r="D4817" s="14" t="n">
        <v>74.38</v>
      </c>
    </row>
    <row r="4818" customFormat="false" ht="15" hidden="false" customHeight="false" outlineLevel="0" collapsed="false">
      <c r="A4818" s="4" t="n">
        <v>40875</v>
      </c>
      <c r="B4818" s="0" t="s">
        <v>545</v>
      </c>
      <c r="C4818" s="0" t="s">
        <v>546</v>
      </c>
      <c r="D4818" s="14" t="n">
        <v>60.29</v>
      </c>
    </row>
    <row r="4819" customFormat="false" ht="15" hidden="false" customHeight="false" outlineLevel="0" collapsed="false">
      <c r="A4819" s="4" t="n">
        <v>40875</v>
      </c>
      <c r="B4819" s="0" t="s">
        <v>547</v>
      </c>
      <c r="C4819" s="0" t="s">
        <v>548</v>
      </c>
      <c r="D4819" s="14" t="n">
        <v>233.52</v>
      </c>
    </row>
    <row r="4820" customFormat="false" ht="15" hidden="false" customHeight="false" outlineLevel="0" collapsed="false">
      <c r="A4820" s="4" t="n">
        <v>40875</v>
      </c>
      <c r="B4820" s="0" t="s">
        <v>549</v>
      </c>
      <c r="C4820" s="0" t="s">
        <v>550</v>
      </c>
      <c r="D4820" s="14" t="n">
        <v>251.43</v>
      </c>
    </row>
    <row r="4821" customFormat="false" ht="15" hidden="false" customHeight="false" outlineLevel="0" collapsed="false">
      <c r="A4821" s="4" t="n">
        <v>40875</v>
      </c>
      <c r="B4821" s="0" t="s">
        <v>551</v>
      </c>
      <c r="C4821" s="0" t="s">
        <v>552</v>
      </c>
      <c r="D4821" s="14" t="n">
        <v>108.76</v>
      </c>
    </row>
    <row r="4822" customFormat="false" ht="15" hidden="false" customHeight="false" outlineLevel="0" collapsed="false">
      <c r="A4822" s="4" t="n">
        <v>40875</v>
      </c>
      <c r="B4822" s="0" t="s">
        <v>553</v>
      </c>
      <c r="C4822" s="0" t="s">
        <v>554</v>
      </c>
      <c r="D4822" s="14" t="n">
        <v>179.34</v>
      </c>
    </row>
    <row r="4823" customFormat="false" ht="15" hidden="false" customHeight="false" outlineLevel="0" collapsed="false">
      <c r="A4823" s="4" t="n">
        <v>40875</v>
      </c>
      <c r="B4823" s="0" t="s">
        <v>555</v>
      </c>
      <c r="C4823" s="0" t="s">
        <v>556</v>
      </c>
      <c r="D4823" s="14" t="n">
        <v>56.57</v>
      </c>
    </row>
    <row r="4824" customFormat="false" ht="15" hidden="false" customHeight="false" outlineLevel="0" collapsed="false">
      <c r="A4824" s="4" t="n">
        <v>40875</v>
      </c>
      <c r="B4824" s="0" t="s">
        <v>557</v>
      </c>
      <c r="C4824" s="0" t="s">
        <v>558</v>
      </c>
      <c r="D4824" s="14" t="n">
        <v>58.82</v>
      </c>
    </row>
    <row r="4825" customFormat="false" ht="15" hidden="false" customHeight="false" outlineLevel="0" collapsed="false">
      <c r="A4825" s="4" t="n">
        <v>40875</v>
      </c>
      <c r="B4825" s="0" t="s">
        <v>559</v>
      </c>
      <c r="C4825" s="0" t="s">
        <v>560</v>
      </c>
      <c r="D4825" s="14" t="n">
        <v>362.87</v>
      </c>
    </row>
    <row r="4826" customFormat="false" ht="15" hidden="false" customHeight="false" outlineLevel="0" collapsed="false">
      <c r="A4826" s="4" t="n">
        <v>40875</v>
      </c>
      <c r="B4826" s="0" t="s">
        <v>561</v>
      </c>
      <c r="C4826" s="0" t="s">
        <v>562</v>
      </c>
      <c r="D4826" s="14" t="n">
        <v>117.14</v>
      </c>
    </row>
    <row r="4827" customFormat="false" ht="15" hidden="false" customHeight="false" outlineLevel="0" collapsed="false">
      <c r="A4827" s="4" t="n">
        <v>40875</v>
      </c>
      <c r="B4827" s="0" t="s">
        <v>563</v>
      </c>
      <c r="C4827" s="0" t="s">
        <v>564</v>
      </c>
      <c r="D4827" s="14" t="n">
        <v>27.24</v>
      </c>
    </row>
    <row r="4828" customFormat="false" ht="15" hidden="false" customHeight="false" outlineLevel="0" collapsed="false">
      <c r="A4828" s="4" t="n">
        <v>40875</v>
      </c>
      <c r="B4828" s="0" t="s">
        <v>565</v>
      </c>
      <c r="C4828" s="0" t="s">
        <v>566</v>
      </c>
      <c r="D4828" s="14" t="n">
        <v>56.65</v>
      </c>
    </row>
    <row r="4829" customFormat="false" ht="15" hidden="false" customHeight="false" outlineLevel="0" collapsed="false">
      <c r="A4829" s="4" t="n">
        <v>40875</v>
      </c>
      <c r="B4829" s="0" t="s">
        <v>567</v>
      </c>
      <c r="C4829" s="0" t="s">
        <v>568</v>
      </c>
      <c r="D4829" s="14" t="n">
        <v>566.13</v>
      </c>
    </row>
    <row r="4830" customFormat="false" ht="15" hidden="false" customHeight="false" outlineLevel="0" collapsed="false">
      <c r="A4830" s="4" t="n">
        <v>40875</v>
      </c>
      <c r="B4830" s="0" t="s">
        <v>569</v>
      </c>
      <c r="C4830" s="0" t="s">
        <v>570</v>
      </c>
      <c r="D4830" s="14" t="n">
        <v>370.03</v>
      </c>
    </row>
    <row r="4831" customFormat="false" ht="15" hidden="false" customHeight="false" outlineLevel="0" collapsed="false">
      <c r="A4831" s="4" t="n">
        <v>40875</v>
      </c>
      <c r="B4831" s="0" t="s">
        <v>571</v>
      </c>
      <c r="C4831" s="0" t="s">
        <v>572</v>
      </c>
      <c r="D4831" s="14" t="n">
        <v>1493.76</v>
      </c>
    </row>
    <row r="4832" customFormat="false" ht="15" hidden="false" customHeight="false" outlineLevel="0" collapsed="false">
      <c r="A4832" s="4" t="n">
        <v>40875</v>
      </c>
      <c r="B4832" s="0" t="s">
        <v>573</v>
      </c>
      <c r="C4832" s="0" t="s">
        <v>574</v>
      </c>
      <c r="D4832" s="14" t="n">
        <v>704.88</v>
      </c>
    </row>
    <row r="4833" customFormat="false" ht="15" hidden="false" customHeight="false" outlineLevel="0" collapsed="false">
      <c r="A4833" s="4" t="n">
        <v>40875</v>
      </c>
      <c r="B4833" s="0" t="s">
        <v>575</v>
      </c>
      <c r="C4833" s="0" t="s">
        <v>576</v>
      </c>
      <c r="D4833" s="14" t="n">
        <v>731.65</v>
      </c>
    </row>
    <row r="4834" customFormat="false" ht="15" hidden="false" customHeight="false" outlineLevel="0" collapsed="false">
      <c r="A4834" s="4" t="n">
        <v>40875</v>
      </c>
      <c r="B4834" s="0" t="s">
        <v>577</v>
      </c>
      <c r="C4834" s="0" t="s">
        <v>578</v>
      </c>
      <c r="D4834" s="14" t="n">
        <v>449.19</v>
      </c>
    </row>
    <row r="4835" customFormat="false" ht="15" hidden="false" customHeight="false" outlineLevel="0" collapsed="false">
      <c r="A4835" s="4" t="n">
        <v>40875</v>
      </c>
      <c r="B4835" s="0" t="s">
        <v>579</v>
      </c>
      <c r="C4835" s="0" t="s">
        <v>580</v>
      </c>
      <c r="D4835" s="14" t="n">
        <v>193.95</v>
      </c>
    </row>
    <row r="4836" customFormat="false" ht="15" hidden="false" customHeight="false" outlineLevel="0" collapsed="false">
      <c r="A4836" s="4" t="n">
        <v>40875</v>
      </c>
      <c r="B4836" s="0" t="s">
        <v>581</v>
      </c>
      <c r="C4836" s="0" t="s">
        <v>582</v>
      </c>
      <c r="D4836" s="14" t="n">
        <v>567.65</v>
      </c>
    </row>
    <row r="4837" customFormat="false" ht="15" hidden="false" customHeight="false" outlineLevel="0" collapsed="false">
      <c r="A4837" s="4" t="n">
        <v>40875</v>
      </c>
      <c r="B4837" s="0" t="s">
        <v>583</v>
      </c>
      <c r="C4837" s="0" t="s">
        <v>584</v>
      </c>
      <c r="D4837" s="14" t="n">
        <v>482.32</v>
      </c>
    </row>
    <row r="4838" customFormat="false" ht="15" hidden="false" customHeight="false" outlineLevel="0" collapsed="false">
      <c r="A4838" s="4" t="n">
        <v>40875</v>
      </c>
      <c r="B4838" s="0" t="s">
        <v>585</v>
      </c>
      <c r="C4838" s="0" t="s">
        <v>586</v>
      </c>
      <c r="D4838" s="14" t="n">
        <v>228.43</v>
      </c>
    </row>
    <row r="4839" customFormat="false" ht="15" hidden="false" customHeight="false" outlineLevel="0" collapsed="false">
      <c r="A4839" s="4" t="n">
        <v>40875</v>
      </c>
      <c r="B4839" s="0" t="s">
        <v>587</v>
      </c>
      <c r="C4839" s="0" t="s">
        <v>588</v>
      </c>
      <c r="D4839" s="14" t="n">
        <v>57.83</v>
      </c>
    </row>
    <row r="4840" customFormat="false" ht="15" hidden="false" customHeight="false" outlineLevel="0" collapsed="false">
      <c r="A4840" s="4" t="n">
        <v>40875</v>
      </c>
      <c r="B4840" s="0" t="s">
        <v>589</v>
      </c>
      <c r="C4840" s="0" t="s">
        <v>590</v>
      </c>
      <c r="D4840" s="14" t="n">
        <v>87.15</v>
      </c>
    </row>
    <row r="4841" customFormat="false" ht="15" hidden="false" customHeight="false" outlineLevel="0" collapsed="false">
      <c r="A4841" s="4" t="n">
        <v>40875</v>
      </c>
      <c r="B4841" s="0" t="s">
        <v>591</v>
      </c>
      <c r="C4841" s="0" t="s">
        <v>592</v>
      </c>
      <c r="D4841" s="14" t="n">
        <v>493.83</v>
      </c>
    </row>
    <row r="4842" customFormat="false" ht="15" hidden="false" customHeight="false" outlineLevel="0" collapsed="false">
      <c r="A4842" s="4" t="n">
        <v>40875</v>
      </c>
      <c r="B4842" s="0" t="s">
        <v>593</v>
      </c>
      <c r="C4842" s="0" t="s">
        <v>594</v>
      </c>
      <c r="D4842" s="14" t="n">
        <v>1073.34</v>
      </c>
    </row>
    <row r="4843" customFormat="false" ht="15" hidden="false" customHeight="false" outlineLevel="0" collapsed="false">
      <c r="A4843" s="4" t="n">
        <v>40875</v>
      </c>
      <c r="B4843" s="0" t="s">
        <v>595</v>
      </c>
      <c r="C4843" s="0" t="s">
        <v>596</v>
      </c>
      <c r="D4843" s="14" t="n">
        <v>910.45</v>
      </c>
    </row>
    <row r="4844" customFormat="false" ht="15" hidden="false" customHeight="false" outlineLevel="0" collapsed="false">
      <c r="A4844" s="4" t="n">
        <v>40875</v>
      </c>
      <c r="B4844" s="0" t="s">
        <v>597</v>
      </c>
      <c r="C4844" s="0" t="s">
        <v>598</v>
      </c>
      <c r="D4844" s="14" t="n">
        <v>372.89</v>
      </c>
    </row>
    <row r="4845" customFormat="false" ht="15" hidden="false" customHeight="false" outlineLevel="0" collapsed="false">
      <c r="A4845" s="4" t="n">
        <v>40875</v>
      </c>
      <c r="B4845" s="0" t="s">
        <v>599</v>
      </c>
      <c r="C4845" s="0" t="s">
        <v>600</v>
      </c>
      <c r="D4845" s="14" t="n">
        <v>112.04</v>
      </c>
    </row>
    <row r="4846" customFormat="false" ht="15" hidden="false" customHeight="false" outlineLevel="0" collapsed="false">
      <c r="A4846" s="4" t="n">
        <v>40875</v>
      </c>
      <c r="B4846" s="0" t="s">
        <v>601</v>
      </c>
      <c r="C4846" s="0" t="s">
        <v>602</v>
      </c>
      <c r="D4846" s="14" t="n">
        <v>249.46</v>
      </c>
    </row>
    <row r="4847" customFormat="false" ht="15" hidden="false" customHeight="false" outlineLevel="0" collapsed="false">
      <c r="A4847" s="4" t="n">
        <v>40875</v>
      </c>
      <c r="B4847" s="0" t="s">
        <v>603</v>
      </c>
      <c r="C4847" s="0" t="s">
        <v>604</v>
      </c>
      <c r="D4847" s="14" t="n">
        <v>1157.01</v>
      </c>
    </row>
    <row r="4848" customFormat="false" ht="15" hidden="false" customHeight="false" outlineLevel="0" collapsed="false">
      <c r="A4848" s="4" t="n">
        <v>40875</v>
      </c>
      <c r="B4848" s="0" t="s">
        <v>605</v>
      </c>
      <c r="C4848" s="0" t="s">
        <v>606</v>
      </c>
      <c r="D4848" s="14" t="n">
        <v>7.37</v>
      </c>
    </row>
    <row r="4849" customFormat="false" ht="15" hidden="false" customHeight="false" outlineLevel="0" collapsed="false">
      <c r="A4849" s="4" t="n">
        <v>40875</v>
      </c>
      <c r="B4849" s="0" t="s">
        <v>607</v>
      </c>
      <c r="C4849" s="0" t="s">
        <v>608</v>
      </c>
      <c r="D4849" s="14" t="n">
        <v>24.16</v>
      </c>
    </row>
    <row r="4850" customFormat="false" ht="15" hidden="false" customHeight="false" outlineLevel="0" collapsed="false">
      <c r="A4850" s="4" t="n">
        <v>40875</v>
      </c>
      <c r="B4850" s="0" t="s">
        <v>609</v>
      </c>
      <c r="C4850" s="0" t="s">
        <v>610</v>
      </c>
      <c r="D4850" s="14" t="n">
        <v>13.39</v>
      </c>
    </row>
    <row r="4851" customFormat="false" ht="15" hidden="false" customHeight="false" outlineLevel="0" collapsed="false">
      <c r="A4851" s="4" t="n">
        <v>40875</v>
      </c>
      <c r="B4851" s="0" t="s">
        <v>611</v>
      </c>
      <c r="C4851" s="0" t="s">
        <v>612</v>
      </c>
      <c r="D4851" s="14" t="n">
        <v>237.5</v>
      </c>
    </row>
    <row r="4852" customFormat="false" ht="15" hidden="false" customHeight="false" outlineLevel="0" collapsed="false">
      <c r="A4852" s="4" t="n">
        <v>40875</v>
      </c>
      <c r="B4852" s="0" t="s">
        <v>615</v>
      </c>
      <c r="C4852" s="0" t="s">
        <v>616</v>
      </c>
      <c r="D4852" s="14" t="n">
        <v>583.6</v>
      </c>
    </row>
    <row r="4853" customFormat="false" ht="15" hidden="false" customHeight="false" outlineLevel="0" collapsed="false">
      <c r="A4853" s="4" t="n">
        <v>40875</v>
      </c>
      <c r="B4853" s="0" t="s">
        <v>617</v>
      </c>
      <c r="C4853" s="0" t="s">
        <v>618</v>
      </c>
      <c r="D4853" s="14" t="n">
        <v>544.35</v>
      </c>
    </row>
    <row r="4854" customFormat="false" ht="15" hidden="false" customHeight="false" outlineLevel="0" collapsed="false">
      <c r="A4854" s="4" t="n">
        <v>40875</v>
      </c>
      <c r="B4854" s="0" t="s">
        <v>619</v>
      </c>
      <c r="C4854" s="0" t="s">
        <v>620</v>
      </c>
      <c r="D4854" s="14" t="n">
        <v>1352.44</v>
      </c>
    </row>
    <row r="4855" customFormat="false" ht="15" hidden="false" customHeight="false" outlineLevel="0" collapsed="false">
      <c r="A4855" s="4" t="n">
        <v>40875</v>
      </c>
      <c r="B4855" s="0" t="s">
        <v>621</v>
      </c>
      <c r="C4855" s="0" t="s">
        <v>622</v>
      </c>
      <c r="D4855" s="14" t="n">
        <v>91.9</v>
      </c>
    </row>
    <row r="4856" customFormat="false" ht="15" hidden="false" customHeight="false" outlineLevel="0" collapsed="false">
      <c r="A4856" s="4" t="n">
        <v>40875</v>
      </c>
      <c r="B4856" s="0" t="s">
        <v>623</v>
      </c>
      <c r="C4856" s="0" t="s">
        <v>624</v>
      </c>
      <c r="D4856" s="14" t="n">
        <v>219.95</v>
      </c>
    </row>
    <row r="4857" customFormat="false" ht="15" hidden="false" customHeight="false" outlineLevel="0" collapsed="false">
      <c r="A4857" s="4" t="n">
        <v>40875</v>
      </c>
      <c r="B4857" s="0" t="s">
        <v>625</v>
      </c>
      <c r="C4857" s="0" t="s">
        <v>626</v>
      </c>
      <c r="D4857" s="14" t="n">
        <v>402.77</v>
      </c>
    </row>
    <row r="4858" customFormat="false" ht="15" hidden="false" customHeight="false" outlineLevel="0" collapsed="false">
      <c r="A4858" s="4" t="n">
        <v>40875</v>
      </c>
      <c r="B4858" s="0" t="s">
        <v>627</v>
      </c>
      <c r="C4858" s="0" t="s">
        <v>628</v>
      </c>
      <c r="D4858" s="14" t="n">
        <v>475</v>
      </c>
    </row>
    <row r="4859" customFormat="false" ht="15" hidden="false" customHeight="false" outlineLevel="0" collapsed="false">
      <c r="A4859" s="4" t="n">
        <v>40875</v>
      </c>
      <c r="B4859" s="0" t="s">
        <v>629</v>
      </c>
      <c r="C4859" s="0" t="s">
        <v>630</v>
      </c>
      <c r="D4859" s="14" t="n">
        <v>1426.06</v>
      </c>
    </row>
    <row r="4860" customFormat="false" ht="15" hidden="false" customHeight="false" outlineLevel="0" collapsed="false">
      <c r="A4860" s="4" t="n">
        <v>40875</v>
      </c>
      <c r="B4860" s="0" t="s">
        <v>631</v>
      </c>
      <c r="C4860" s="0" t="s">
        <v>632</v>
      </c>
      <c r="D4860" s="14" t="n">
        <v>475.51</v>
      </c>
    </row>
    <row r="4861" customFormat="false" ht="15" hidden="false" customHeight="false" outlineLevel="0" collapsed="false">
      <c r="A4861" s="4" t="n">
        <v>40875</v>
      </c>
      <c r="B4861" s="0" t="s">
        <v>633</v>
      </c>
      <c r="C4861" s="0" t="s">
        <v>634</v>
      </c>
      <c r="D4861" s="14" t="n">
        <v>540.33</v>
      </c>
    </row>
    <row r="4862" customFormat="false" ht="15" hidden="false" customHeight="false" outlineLevel="0" collapsed="false">
      <c r="A4862" s="4" t="n">
        <v>40875</v>
      </c>
      <c r="B4862" s="0" t="s">
        <v>635</v>
      </c>
      <c r="C4862" s="0" t="s">
        <v>636</v>
      </c>
      <c r="D4862" s="14" t="n">
        <v>453.96</v>
      </c>
    </row>
    <row r="4863" customFormat="false" ht="15" hidden="false" customHeight="false" outlineLevel="0" collapsed="false">
      <c r="A4863" s="4" t="n">
        <v>40875</v>
      </c>
      <c r="B4863" s="0" t="s">
        <v>637</v>
      </c>
      <c r="C4863" s="0" t="s">
        <v>638</v>
      </c>
      <c r="D4863" s="14" t="n">
        <v>331.87</v>
      </c>
    </row>
    <row r="4864" customFormat="false" ht="15" hidden="false" customHeight="false" outlineLevel="0" collapsed="false">
      <c r="A4864" s="4" t="n">
        <v>40875</v>
      </c>
      <c r="B4864" s="0" t="s">
        <v>639</v>
      </c>
      <c r="C4864" s="0" t="s">
        <v>640</v>
      </c>
      <c r="D4864" s="14" t="n">
        <v>244.74</v>
      </c>
    </row>
    <row r="4865" customFormat="false" ht="15" hidden="false" customHeight="false" outlineLevel="0" collapsed="false">
      <c r="A4865" s="4" t="n">
        <v>40875</v>
      </c>
      <c r="B4865" s="0" t="s">
        <v>641</v>
      </c>
      <c r="C4865" s="0" t="s">
        <v>642</v>
      </c>
      <c r="D4865" s="14" t="n">
        <v>1146.3</v>
      </c>
    </row>
    <row r="4866" customFormat="false" ht="15" hidden="false" customHeight="false" outlineLevel="0" collapsed="false">
      <c r="A4866" s="4" t="n">
        <v>40875</v>
      </c>
      <c r="B4866" s="0" t="s">
        <v>643</v>
      </c>
      <c r="C4866" s="0" t="s">
        <v>644</v>
      </c>
      <c r="D4866" s="14" t="n">
        <v>84.1</v>
      </c>
    </row>
    <row r="4867" customFormat="false" ht="15" hidden="false" customHeight="false" outlineLevel="0" collapsed="false">
      <c r="A4867" s="4" t="n">
        <v>40875</v>
      </c>
      <c r="B4867" s="0" t="s">
        <v>645</v>
      </c>
      <c r="C4867" s="0" t="s">
        <v>646</v>
      </c>
      <c r="D4867" s="14" t="n">
        <v>51</v>
      </c>
    </row>
    <row r="4868" customFormat="false" ht="15" hidden="false" customHeight="false" outlineLevel="0" collapsed="false">
      <c r="A4868" s="4" t="n">
        <v>40875</v>
      </c>
      <c r="B4868" s="0" t="s">
        <v>647</v>
      </c>
      <c r="C4868" s="0" t="s">
        <v>648</v>
      </c>
      <c r="D4868" s="14" t="n">
        <v>1499.57</v>
      </c>
    </row>
    <row r="4869" customFormat="false" ht="15" hidden="false" customHeight="false" outlineLevel="0" collapsed="false">
      <c r="A4869" s="4" t="n">
        <v>40875</v>
      </c>
      <c r="B4869" s="0" t="s">
        <v>649</v>
      </c>
      <c r="C4869" s="0" t="s">
        <v>650</v>
      </c>
      <c r="D4869" s="14" t="n">
        <v>1851.48</v>
      </c>
    </row>
    <row r="4870" customFormat="false" ht="15" hidden="false" customHeight="false" outlineLevel="0" collapsed="false">
      <c r="A4870" s="4" t="n">
        <v>40875</v>
      </c>
      <c r="B4870" s="0" t="s">
        <v>651</v>
      </c>
      <c r="C4870" s="0" t="s">
        <v>652</v>
      </c>
      <c r="D4870" s="14" t="n">
        <v>315.1</v>
      </c>
    </row>
    <row r="4871" customFormat="false" ht="15" hidden="false" customHeight="false" outlineLevel="0" collapsed="false">
      <c r="A4871" s="4" t="n">
        <v>40875</v>
      </c>
      <c r="B4871" s="0" t="s">
        <v>653</v>
      </c>
      <c r="C4871" s="0" t="s">
        <v>654</v>
      </c>
      <c r="D4871" s="14" t="n">
        <v>352.65</v>
      </c>
    </row>
    <row r="4872" customFormat="false" ht="15" hidden="false" customHeight="false" outlineLevel="0" collapsed="false">
      <c r="A4872" s="4" t="n">
        <v>40875</v>
      </c>
      <c r="B4872" s="0" t="s">
        <v>655</v>
      </c>
      <c r="C4872" s="0" t="s">
        <v>656</v>
      </c>
      <c r="D4872" s="14" t="n">
        <v>222.99</v>
      </c>
    </row>
    <row r="4873" customFormat="false" ht="15" hidden="false" customHeight="false" outlineLevel="0" collapsed="false">
      <c r="A4873" s="4" t="n">
        <v>40875</v>
      </c>
      <c r="B4873" s="0" t="s">
        <v>657</v>
      </c>
      <c r="C4873" s="0" t="s">
        <v>658</v>
      </c>
      <c r="D4873" s="14" t="n">
        <v>224.59</v>
      </c>
    </row>
    <row r="4874" customFormat="false" ht="15" hidden="false" customHeight="false" outlineLevel="0" collapsed="false">
      <c r="A4874" s="4" t="n">
        <v>40875</v>
      </c>
      <c r="B4874" s="0" t="s">
        <v>659</v>
      </c>
      <c r="C4874" s="0" t="s">
        <v>660</v>
      </c>
      <c r="D4874" s="14" t="n">
        <v>2603.38</v>
      </c>
    </row>
    <row r="4875" customFormat="false" ht="15" hidden="false" customHeight="false" outlineLevel="0" collapsed="false">
      <c r="A4875" s="4" t="n">
        <v>40875</v>
      </c>
      <c r="B4875" s="0" t="s">
        <v>661</v>
      </c>
      <c r="C4875" s="0" t="s">
        <v>662</v>
      </c>
      <c r="D4875" s="14" t="n">
        <v>615.09</v>
      </c>
    </row>
    <row r="4876" customFormat="false" ht="15" hidden="false" customHeight="false" outlineLevel="0" collapsed="false">
      <c r="A4876" s="4" t="n">
        <v>40875</v>
      </c>
      <c r="B4876" s="0" t="s">
        <v>663</v>
      </c>
      <c r="C4876" s="0" t="s">
        <v>664</v>
      </c>
      <c r="D4876" s="14" t="n">
        <v>430.17</v>
      </c>
    </row>
    <row r="4877" customFormat="false" ht="15" hidden="false" customHeight="false" outlineLevel="0" collapsed="false">
      <c r="A4877" s="4" t="n">
        <v>40875</v>
      </c>
      <c r="B4877" s="0" t="s">
        <v>665</v>
      </c>
      <c r="C4877" s="0" t="s">
        <v>666</v>
      </c>
      <c r="D4877" s="14" t="n">
        <v>53.94</v>
      </c>
    </row>
    <row r="4878" customFormat="false" ht="15" hidden="false" customHeight="false" outlineLevel="0" collapsed="false">
      <c r="A4878" s="4" t="n">
        <v>40875</v>
      </c>
      <c r="B4878" s="0" t="s">
        <v>667</v>
      </c>
      <c r="C4878" s="0" t="s">
        <v>668</v>
      </c>
      <c r="D4878" s="14" t="n">
        <v>132.75</v>
      </c>
    </row>
    <row r="4879" customFormat="false" ht="15" hidden="false" customHeight="false" outlineLevel="0" collapsed="false">
      <c r="A4879" s="4" t="n">
        <v>40875</v>
      </c>
      <c r="B4879" s="0" t="s">
        <v>669</v>
      </c>
      <c r="C4879" s="0" t="s">
        <v>670</v>
      </c>
      <c r="D4879" s="14" t="n">
        <v>103.75</v>
      </c>
    </row>
    <row r="4880" customFormat="false" ht="15" hidden="false" customHeight="false" outlineLevel="0" collapsed="false">
      <c r="A4880" s="4" t="n">
        <v>40875</v>
      </c>
      <c r="B4880" s="0" t="s">
        <v>671</v>
      </c>
      <c r="C4880" s="0" t="s">
        <v>672</v>
      </c>
      <c r="D4880" s="14" t="n">
        <v>109.77</v>
      </c>
    </row>
    <row r="4881" customFormat="false" ht="15" hidden="false" customHeight="false" outlineLevel="0" collapsed="false">
      <c r="A4881" s="4" t="n">
        <v>40875</v>
      </c>
      <c r="B4881" s="0" t="s">
        <v>673</v>
      </c>
      <c r="C4881" s="0" t="s">
        <v>674</v>
      </c>
      <c r="D4881" s="14" t="n">
        <v>62.46</v>
      </c>
    </row>
    <row r="4882" customFormat="false" ht="15" hidden="false" customHeight="false" outlineLevel="0" collapsed="false">
      <c r="A4882" s="4" t="n">
        <v>40875</v>
      </c>
      <c r="B4882" s="0" t="s">
        <v>675</v>
      </c>
      <c r="C4882" s="0" t="s">
        <v>676</v>
      </c>
      <c r="D4882" s="14" t="n">
        <v>62.42</v>
      </c>
    </row>
    <row r="4883" customFormat="false" ht="15" hidden="false" customHeight="false" outlineLevel="0" collapsed="false">
      <c r="A4883" s="4" t="n">
        <v>40875</v>
      </c>
      <c r="B4883" s="0" t="s">
        <v>677</v>
      </c>
      <c r="C4883" s="0" t="s">
        <v>678</v>
      </c>
      <c r="D4883" s="14" t="n">
        <v>182.65</v>
      </c>
    </row>
    <row r="4884" customFormat="false" ht="15" hidden="false" customHeight="false" outlineLevel="0" collapsed="false">
      <c r="A4884" s="4" t="n">
        <v>40875</v>
      </c>
      <c r="B4884" s="0" t="s">
        <v>679</v>
      </c>
      <c r="C4884" s="0" t="s">
        <v>680</v>
      </c>
      <c r="D4884" s="14" t="n">
        <v>174.84</v>
      </c>
    </row>
    <row r="4885" customFormat="false" ht="15" hidden="false" customHeight="false" outlineLevel="0" collapsed="false">
      <c r="A4885" s="4" t="n">
        <v>40875</v>
      </c>
      <c r="B4885" s="0" t="s">
        <v>683</v>
      </c>
      <c r="C4885" s="0" t="s">
        <v>684</v>
      </c>
      <c r="D4885" s="14" t="n">
        <v>75</v>
      </c>
    </row>
    <row r="4886" customFormat="false" ht="15" hidden="false" customHeight="false" outlineLevel="0" collapsed="false">
      <c r="A4886" s="4" t="n">
        <v>40875</v>
      </c>
      <c r="B4886" s="0" t="s">
        <v>685</v>
      </c>
      <c r="C4886" s="0" t="s">
        <v>686</v>
      </c>
      <c r="D4886" s="14" t="n">
        <v>72.38</v>
      </c>
    </row>
    <row r="4887" customFormat="false" ht="15" hidden="false" customHeight="false" outlineLevel="0" collapsed="false">
      <c r="A4887" s="4" t="n">
        <v>40875</v>
      </c>
      <c r="B4887" s="0" t="s">
        <v>687</v>
      </c>
      <c r="C4887" s="0" t="s">
        <v>688</v>
      </c>
      <c r="D4887" s="14" t="n">
        <v>69.88</v>
      </c>
    </row>
    <row r="4888" customFormat="false" ht="15" hidden="false" customHeight="false" outlineLevel="0" collapsed="false">
      <c r="A4888" s="4" t="n">
        <v>40875</v>
      </c>
      <c r="B4888" s="0" t="s">
        <v>689</v>
      </c>
      <c r="C4888" s="0" t="s">
        <v>690</v>
      </c>
      <c r="D4888" s="14" t="n">
        <v>75</v>
      </c>
    </row>
    <row r="4889" customFormat="false" ht="15" hidden="false" customHeight="false" outlineLevel="0" collapsed="false">
      <c r="A4889" s="4" t="n">
        <v>40875</v>
      </c>
      <c r="B4889" s="0" t="s">
        <v>691</v>
      </c>
      <c r="C4889" s="0" t="s">
        <v>692</v>
      </c>
      <c r="D4889" s="14" t="n">
        <v>547.75</v>
      </c>
    </row>
    <row r="4890" customFormat="false" ht="15" hidden="false" customHeight="false" outlineLevel="0" collapsed="false">
      <c r="A4890" s="4" t="n">
        <v>40875</v>
      </c>
      <c r="B4890" s="0" t="s">
        <v>693</v>
      </c>
      <c r="C4890" s="0" t="s">
        <v>694</v>
      </c>
      <c r="D4890" s="14" t="n">
        <v>39.9</v>
      </c>
    </row>
    <row r="4891" customFormat="false" ht="15" hidden="false" customHeight="false" outlineLevel="0" collapsed="false">
      <c r="A4891" s="4" t="n">
        <v>40875</v>
      </c>
      <c r="B4891" s="0" t="s">
        <v>695</v>
      </c>
      <c r="C4891" s="0" t="s">
        <v>696</v>
      </c>
      <c r="D4891" s="14" t="n">
        <v>685.57</v>
      </c>
    </row>
    <row r="4892" customFormat="false" ht="15" hidden="false" customHeight="false" outlineLevel="0" collapsed="false">
      <c r="A4892" s="4" t="n">
        <v>40875</v>
      </c>
      <c r="B4892" s="0" t="s">
        <v>697</v>
      </c>
      <c r="C4892" s="0" t="s">
        <v>698</v>
      </c>
      <c r="D4892" s="14" t="n">
        <v>163.2</v>
      </c>
    </row>
    <row r="4893" customFormat="false" ht="15" hidden="false" customHeight="false" outlineLevel="0" collapsed="false">
      <c r="A4893" s="4" t="n">
        <v>40875</v>
      </c>
      <c r="B4893" s="0" t="s">
        <v>699</v>
      </c>
      <c r="C4893" s="0" t="s">
        <v>700</v>
      </c>
      <c r="D4893" s="14" t="n">
        <v>498.15</v>
      </c>
    </row>
    <row r="4894" customFormat="false" ht="15" hidden="false" customHeight="false" outlineLevel="0" collapsed="false">
      <c r="A4894" s="4" t="n">
        <v>40875</v>
      </c>
      <c r="B4894" s="0" t="s">
        <v>701</v>
      </c>
      <c r="C4894" s="0" t="s">
        <v>702</v>
      </c>
      <c r="D4894" s="14" t="n">
        <v>264</v>
      </c>
    </row>
    <row r="4895" customFormat="false" ht="15" hidden="false" customHeight="false" outlineLevel="0" collapsed="false">
      <c r="A4895" s="4" t="n">
        <v>40875</v>
      </c>
      <c r="B4895" s="0" t="s">
        <v>703</v>
      </c>
      <c r="C4895" s="0" t="s">
        <v>704</v>
      </c>
      <c r="D4895" s="14" t="n">
        <v>993.01</v>
      </c>
    </row>
    <row r="4896" customFormat="false" ht="15" hidden="false" customHeight="false" outlineLevel="0" collapsed="false">
      <c r="A4896" s="4" t="n">
        <v>40875</v>
      </c>
      <c r="B4896" s="0" t="s">
        <v>705</v>
      </c>
      <c r="C4896" s="0" t="s">
        <v>706</v>
      </c>
      <c r="D4896" s="14" t="n">
        <v>437.71</v>
      </c>
    </row>
    <row r="4897" customFormat="false" ht="15" hidden="false" customHeight="false" outlineLevel="0" collapsed="false">
      <c r="A4897" s="4" t="n">
        <v>40875</v>
      </c>
      <c r="B4897" s="0" t="s">
        <v>707</v>
      </c>
      <c r="C4897" s="0" t="s">
        <v>708</v>
      </c>
      <c r="D4897" s="14" t="n">
        <v>642.22</v>
      </c>
    </row>
    <row r="4898" customFormat="false" ht="15" hidden="false" customHeight="false" outlineLevel="0" collapsed="false">
      <c r="A4898" s="4" t="n">
        <v>40875</v>
      </c>
      <c r="B4898" s="0" t="s">
        <v>709</v>
      </c>
      <c r="C4898" s="0" t="s">
        <v>710</v>
      </c>
      <c r="D4898" s="14" t="n">
        <v>814.97</v>
      </c>
    </row>
    <row r="4899" customFormat="false" ht="15" hidden="false" customHeight="false" outlineLevel="0" collapsed="false">
      <c r="A4899" s="4" t="n">
        <v>40875</v>
      </c>
      <c r="B4899" s="0" t="s">
        <v>711</v>
      </c>
      <c r="C4899" s="0" t="s">
        <v>712</v>
      </c>
      <c r="D4899" s="14" t="n">
        <v>281.25</v>
      </c>
    </row>
    <row r="4900" customFormat="false" ht="15" hidden="false" customHeight="false" outlineLevel="0" collapsed="false">
      <c r="A4900" s="4" t="n">
        <v>40875</v>
      </c>
      <c r="B4900" s="0" t="s">
        <v>713</v>
      </c>
      <c r="C4900" s="0" t="s">
        <v>714</v>
      </c>
      <c r="D4900" s="14" t="n">
        <v>164.92</v>
      </c>
    </row>
    <row r="4901" customFormat="false" ht="15" hidden="false" customHeight="false" outlineLevel="0" collapsed="false">
      <c r="A4901" s="4" t="n">
        <v>40875</v>
      </c>
      <c r="B4901" s="0" t="s">
        <v>715</v>
      </c>
      <c r="C4901" s="0" t="s">
        <v>716</v>
      </c>
      <c r="D4901" s="14" t="n">
        <v>45.78</v>
      </c>
    </row>
    <row r="4902" customFormat="false" ht="15" hidden="false" customHeight="false" outlineLevel="0" collapsed="false">
      <c r="A4902" s="4" t="n">
        <v>40875</v>
      </c>
      <c r="B4902" s="0" t="s">
        <v>717</v>
      </c>
      <c r="C4902" s="0" t="s">
        <v>718</v>
      </c>
      <c r="D4902" s="14" t="n">
        <v>3.75</v>
      </c>
    </row>
    <row r="4903" customFormat="false" ht="15" hidden="false" customHeight="false" outlineLevel="0" collapsed="false">
      <c r="A4903" s="4" t="n">
        <v>40875</v>
      </c>
      <c r="B4903" s="0" t="s">
        <v>719</v>
      </c>
      <c r="C4903" s="0" t="s">
        <v>720</v>
      </c>
      <c r="D4903" s="14" t="n">
        <v>71.17</v>
      </c>
    </row>
    <row r="4904" customFormat="false" ht="15" hidden="false" customHeight="false" outlineLevel="0" collapsed="false">
      <c r="A4904" s="4" t="n">
        <v>40875</v>
      </c>
      <c r="B4904" s="0" t="s">
        <v>721</v>
      </c>
      <c r="C4904" s="0" t="s">
        <v>722</v>
      </c>
      <c r="D4904" s="14" t="n">
        <v>33.75</v>
      </c>
    </row>
    <row r="4905" customFormat="false" ht="15" hidden="false" customHeight="false" outlineLevel="0" collapsed="false">
      <c r="A4905" s="4" t="n">
        <v>40875</v>
      </c>
      <c r="B4905" s="0" t="s">
        <v>723</v>
      </c>
      <c r="C4905" s="0" t="s">
        <v>724</v>
      </c>
      <c r="D4905" s="14" t="n">
        <v>287.49</v>
      </c>
    </row>
    <row r="4906" customFormat="false" ht="15" hidden="false" customHeight="false" outlineLevel="0" collapsed="false">
      <c r="A4906" s="4" t="n">
        <v>40875</v>
      </c>
      <c r="B4906" s="0" t="s">
        <v>725</v>
      </c>
      <c r="C4906" s="0" t="s">
        <v>726</v>
      </c>
      <c r="D4906" s="14" t="n">
        <v>33.75</v>
      </c>
    </row>
    <row r="4907" customFormat="false" ht="15" hidden="false" customHeight="false" outlineLevel="0" collapsed="false">
      <c r="A4907" s="4" t="n">
        <v>40875</v>
      </c>
      <c r="B4907" s="0" t="s">
        <v>727</v>
      </c>
      <c r="C4907" s="0" t="s">
        <v>728</v>
      </c>
      <c r="D4907" s="14" t="n">
        <v>26.17</v>
      </c>
    </row>
    <row r="4908" customFormat="false" ht="15" hidden="false" customHeight="false" outlineLevel="0" collapsed="false">
      <c r="A4908" s="4" t="n">
        <v>40875</v>
      </c>
      <c r="B4908" s="0" t="s">
        <v>729</v>
      </c>
      <c r="C4908" s="0" t="s">
        <v>730</v>
      </c>
      <c r="D4908" s="14" t="n">
        <v>22.42</v>
      </c>
    </row>
    <row r="4909" customFormat="false" ht="15" hidden="false" customHeight="false" outlineLevel="0" collapsed="false">
      <c r="A4909" s="4" t="n">
        <v>40875</v>
      </c>
      <c r="B4909" s="0" t="s">
        <v>731</v>
      </c>
      <c r="C4909" s="0" t="s">
        <v>732</v>
      </c>
      <c r="D4909" s="14" t="n">
        <v>119.25</v>
      </c>
    </row>
    <row r="4910" customFormat="false" ht="15" hidden="false" customHeight="false" outlineLevel="0" collapsed="false">
      <c r="A4910" s="4" t="n">
        <v>40875</v>
      </c>
      <c r="B4910" s="0" t="s">
        <v>733</v>
      </c>
      <c r="C4910" s="0" t="s">
        <v>734</v>
      </c>
      <c r="D4910" s="14" t="n">
        <v>350.79</v>
      </c>
    </row>
    <row r="4911" customFormat="false" ht="15" hidden="false" customHeight="false" outlineLevel="0" collapsed="false">
      <c r="A4911" s="4" t="n">
        <v>40875</v>
      </c>
      <c r="B4911" s="0" t="s">
        <v>735</v>
      </c>
      <c r="C4911" s="0" t="s">
        <v>736</v>
      </c>
      <c r="D4911" s="14" t="n">
        <v>10.79</v>
      </c>
    </row>
    <row r="4912" customFormat="false" ht="15" hidden="false" customHeight="false" outlineLevel="0" collapsed="false">
      <c r="A4912" s="4" t="n">
        <v>40875</v>
      </c>
      <c r="B4912" s="0" t="s">
        <v>737</v>
      </c>
      <c r="C4912" s="0" t="s">
        <v>738</v>
      </c>
      <c r="D4912" s="14" t="n">
        <v>30.31</v>
      </c>
    </row>
    <row r="4913" customFormat="false" ht="15" hidden="false" customHeight="false" outlineLevel="0" collapsed="false">
      <c r="A4913" s="4" t="n">
        <v>40875</v>
      </c>
      <c r="B4913" s="0" t="s">
        <v>739</v>
      </c>
      <c r="C4913" s="0" t="s">
        <v>740</v>
      </c>
      <c r="D4913" s="14" t="n">
        <v>684.63</v>
      </c>
    </row>
    <row r="4914" customFormat="false" ht="15" hidden="false" customHeight="false" outlineLevel="0" collapsed="false">
      <c r="A4914" s="4" t="n">
        <v>40875</v>
      </c>
      <c r="B4914" s="0" t="s">
        <v>741</v>
      </c>
      <c r="C4914" s="0" t="s">
        <v>742</v>
      </c>
      <c r="D4914" s="14" t="n">
        <v>911.52</v>
      </c>
    </row>
    <row r="4915" customFormat="false" ht="15" hidden="false" customHeight="false" outlineLevel="0" collapsed="false">
      <c r="A4915" s="4" t="n">
        <v>40875</v>
      </c>
      <c r="B4915" s="0" t="s">
        <v>743</v>
      </c>
      <c r="C4915" s="0" t="s">
        <v>744</v>
      </c>
      <c r="D4915" s="14" t="n">
        <v>149.31</v>
      </c>
    </row>
    <row r="4916" customFormat="false" ht="15" hidden="false" customHeight="false" outlineLevel="0" collapsed="false">
      <c r="A4916" s="4" t="n">
        <v>40875</v>
      </c>
      <c r="B4916" s="0" t="s">
        <v>745</v>
      </c>
      <c r="C4916" s="0" t="s">
        <v>746</v>
      </c>
      <c r="D4916" s="14" t="n">
        <v>10.79</v>
      </c>
    </row>
    <row r="4917" customFormat="false" ht="15" hidden="false" customHeight="false" outlineLevel="0" collapsed="false">
      <c r="A4917" s="4" t="n">
        <v>40875</v>
      </c>
      <c r="B4917" s="0" t="s">
        <v>747</v>
      </c>
      <c r="C4917" s="0" t="s">
        <v>748</v>
      </c>
      <c r="D4917" s="14" t="n">
        <v>35.7</v>
      </c>
    </row>
    <row r="4918" customFormat="false" ht="15" hidden="false" customHeight="false" outlineLevel="0" collapsed="false">
      <c r="A4918" s="4" t="n">
        <v>40875</v>
      </c>
      <c r="B4918" s="0" t="s">
        <v>749</v>
      </c>
      <c r="C4918" s="0" t="s">
        <v>750</v>
      </c>
      <c r="D4918" s="14" t="n">
        <v>6.95</v>
      </c>
    </row>
    <row r="4919" customFormat="false" ht="15" hidden="false" customHeight="false" outlineLevel="0" collapsed="false">
      <c r="A4919" s="4" t="n">
        <v>40875</v>
      </c>
      <c r="B4919" s="0" t="s">
        <v>751</v>
      </c>
      <c r="C4919" s="0" t="s">
        <v>752</v>
      </c>
      <c r="D4919" s="14" t="n">
        <v>107.72</v>
      </c>
    </row>
    <row r="4920" customFormat="false" ht="15" hidden="false" customHeight="false" outlineLevel="0" collapsed="false">
      <c r="A4920" s="4" t="n">
        <v>40875</v>
      </c>
      <c r="B4920" s="0" t="s">
        <v>753</v>
      </c>
      <c r="C4920" s="0" t="s">
        <v>754</v>
      </c>
      <c r="D4920" s="14" t="n">
        <v>102.84</v>
      </c>
    </row>
    <row r="4921" customFormat="false" ht="15" hidden="false" customHeight="false" outlineLevel="0" collapsed="false">
      <c r="A4921" s="4" t="n">
        <v>40875</v>
      </c>
      <c r="B4921" s="0" t="s">
        <v>755</v>
      </c>
      <c r="C4921" s="0" t="s">
        <v>756</v>
      </c>
      <c r="D4921" s="14" t="n">
        <v>139.75</v>
      </c>
    </row>
    <row r="4922" customFormat="false" ht="15" hidden="false" customHeight="false" outlineLevel="0" collapsed="false">
      <c r="A4922" s="4" t="n">
        <v>40875</v>
      </c>
      <c r="B4922" s="0" t="s">
        <v>757</v>
      </c>
      <c r="C4922" s="0" t="s">
        <v>758</v>
      </c>
      <c r="D4922" s="14" t="n">
        <v>20.45</v>
      </c>
    </row>
    <row r="4923" customFormat="false" ht="15" hidden="false" customHeight="false" outlineLevel="0" collapsed="false">
      <c r="A4923" s="4" t="n">
        <v>40875</v>
      </c>
      <c r="B4923" s="0" t="s">
        <v>759</v>
      </c>
      <c r="C4923" s="0" t="s">
        <v>760</v>
      </c>
      <c r="D4923" s="14" t="n">
        <v>1516.16</v>
      </c>
    </row>
    <row r="4924" customFormat="false" ht="15" hidden="false" customHeight="false" outlineLevel="0" collapsed="false">
      <c r="A4924" s="4" t="n">
        <v>40875</v>
      </c>
      <c r="B4924" s="0" t="s">
        <v>761</v>
      </c>
      <c r="C4924" s="0" t="s">
        <v>762</v>
      </c>
      <c r="D4924" s="14" t="n">
        <v>137.46</v>
      </c>
    </row>
    <row r="4925" customFormat="false" ht="15" hidden="false" customHeight="false" outlineLevel="0" collapsed="false">
      <c r="A4925" s="4" t="n">
        <v>40875</v>
      </c>
      <c r="B4925" s="0" t="s">
        <v>763</v>
      </c>
      <c r="C4925" s="0" t="s">
        <v>764</v>
      </c>
      <c r="D4925" s="14" t="n">
        <v>62.5</v>
      </c>
    </row>
    <row r="4926" customFormat="false" ht="15" hidden="false" customHeight="false" outlineLevel="0" collapsed="false">
      <c r="A4926" s="4" t="n">
        <v>40875</v>
      </c>
      <c r="B4926" s="0" t="s">
        <v>765</v>
      </c>
      <c r="C4926" s="0" t="s">
        <v>766</v>
      </c>
      <c r="D4926" s="14" t="n">
        <v>99.96</v>
      </c>
    </row>
    <row r="4927" customFormat="false" ht="15" hidden="false" customHeight="false" outlineLevel="0" collapsed="false">
      <c r="A4927" s="4" t="n">
        <v>40875</v>
      </c>
      <c r="B4927" s="0" t="s">
        <v>767</v>
      </c>
      <c r="C4927" s="0" t="s">
        <v>768</v>
      </c>
      <c r="D4927" s="14" t="n">
        <v>100</v>
      </c>
    </row>
    <row r="4928" customFormat="false" ht="15" hidden="false" customHeight="false" outlineLevel="0" collapsed="false">
      <c r="A4928" s="4" t="n">
        <v>40875</v>
      </c>
      <c r="B4928" s="0" t="s">
        <v>769</v>
      </c>
      <c r="C4928" s="0" t="s">
        <v>770</v>
      </c>
      <c r="D4928" s="14" t="n">
        <v>25</v>
      </c>
    </row>
    <row r="4929" customFormat="false" ht="15" hidden="false" customHeight="false" outlineLevel="0" collapsed="false">
      <c r="A4929" s="4" t="n">
        <v>40875</v>
      </c>
      <c r="B4929" s="0" t="s">
        <v>771</v>
      </c>
      <c r="C4929" s="0" t="s">
        <v>772</v>
      </c>
      <c r="D4929" s="14" t="n">
        <v>100</v>
      </c>
    </row>
    <row r="4930" customFormat="false" ht="15" hidden="false" customHeight="false" outlineLevel="0" collapsed="false">
      <c r="A4930" s="4" t="n">
        <v>40875</v>
      </c>
      <c r="B4930" s="0" t="s">
        <v>773</v>
      </c>
      <c r="C4930" s="0" t="s">
        <v>774</v>
      </c>
      <c r="D4930" s="14" t="n">
        <v>829.32</v>
      </c>
    </row>
    <row r="4931" customFormat="false" ht="15" hidden="false" customHeight="false" outlineLevel="0" collapsed="false">
      <c r="A4931" s="4" t="n">
        <v>40875</v>
      </c>
      <c r="B4931" s="0" t="s">
        <v>775</v>
      </c>
      <c r="C4931" s="0" t="s">
        <v>776</v>
      </c>
      <c r="D4931" s="14" t="n">
        <v>425.29</v>
      </c>
    </row>
    <row r="4932" customFormat="false" ht="15" hidden="false" customHeight="false" outlineLevel="0" collapsed="false">
      <c r="A4932" s="4" t="n">
        <v>40875</v>
      </c>
      <c r="B4932" s="0" t="s">
        <v>777</v>
      </c>
      <c r="C4932" s="0" t="s">
        <v>778</v>
      </c>
      <c r="D4932" s="14" t="n">
        <v>521.31</v>
      </c>
    </row>
    <row r="4933" customFormat="false" ht="15" hidden="false" customHeight="false" outlineLevel="0" collapsed="false">
      <c r="A4933" s="4" t="n">
        <v>40875</v>
      </c>
      <c r="B4933" s="0" t="s">
        <v>779</v>
      </c>
      <c r="C4933" s="0" t="s">
        <v>780</v>
      </c>
      <c r="D4933" s="14" t="n">
        <v>1070.73</v>
      </c>
    </row>
    <row r="4934" customFormat="false" ht="15" hidden="false" customHeight="false" outlineLevel="0" collapsed="false">
      <c r="A4934" s="4" t="n">
        <v>40875</v>
      </c>
      <c r="B4934" s="0" t="s">
        <v>781</v>
      </c>
      <c r="C4934" s="0" t="s">
        <v>782</v>
      </c>
      <c r="D4934" s="14" t="n">
        <v>3406.58</v>
      </c>
    </row>
    <row r="4935" customFormat="false" ht="15" hidden="false" customHeight="false" outlineLevel="0" collapsed="false">
      <c r="A4935" s="4" t="n">
        <v>40875</v>
      </c>
      <c r="B4935" s="0" t="s">
        <v>783</v>
      </c>
      <c r="C4935" s="0" t="s">
        <v>784</v>
      </c>
      <c r="D4935" s="14" t="n">
        <v>479.35</v>
      </c>
    </row>
    <row r="4936" customFormat="false" ht="15" hidden="false" customHeight="false" outlineLevel="0" collapsed="false">
      <c r="A4936" s="4" t="n">
        <v>40875</v>
      </c>
      <c r="B4936" s="0" t="s">
        <v>785</v>
      </c>
      <c r="C4936" s="0" t="s">
        <v>786</v>
      </c>
      <c r="D4936" s="14" t="n">
        <v>611.79</v>
      </c>
    </row>
    <row r="4937" customFormat="false" ht="15" hidden="false" customHeight="false" outlineLevel="0" collapsed="false">
      <c r="A4937" s="4" t="n">
        <v>40875</v>
      </c>
      <c r="B4937" s="0" t="s">
        <v>787</v>
      </c>
      <c r="C4937" s="0" t="s">
        <v>788</v>
      </c>
      <c r="D4937" s="14" t="n">
        <v>633.82</v>
      </c>
    </row>
    <row r="4938" customFormat="false" ht="15" hidden="false" customHeight="false" outlineLevel="0" collapsed="false">
      <c r="A4938" s="4" t="n">
        <v>40875</v>
      </c>
      <c r="B4938" s="0" t="s">
        <v>789</v>
      </c>
      <c r="C4938" s="0" t="s">
        <v>790</v>
      </c>
      <c r="D4938" s="14" t="n">
        <v>735.83</v>
      </c>
    </row>
    <row r="4939" customFormat="false" ht="15" hidden="false" customHeight="false" outlineLevel="0" collapsed="false">
      <c r="A4939" s="4" t="n">
        <v>40875</v>
      </c>
      <c r="B4939" s="0" t="s">
        <v>791</v>
      </c>
      <c r="C4939" s="0" t="s">
        <v>792</v>
      </c>
      <c r="D4939" s="14" t="n">
        <v>113.37</v>
      </c>
    </row>
    <row r="4940" customFormat="false" ht="15" hidden="false" customHeight="false" outlineLevel="0" collapsed="false">
      <c r="A4940" s="4" t="n">
        <v>40875</v>
      </c>
      <c r="B4940" s="0" t="s">
        <v>793</v>
      </c>
      <c r="C4940" s="0" t="s">
        <v>794</v>
      </c>
      <c r="D4940" s="14" t="n">
        <v>52.3</v>
      </c>
    </row>
    <row r="4941" customFormat="false" ht="15" hidden="false" customHeight="false" outlineLevel="0" collapsed="false">
      <c r="A4941" s="4" t="n">
        <v>40875</v>
      </c>
      <c r="B4941" s="0" t="s">
        <v>795</v>
      </c>
      <c r="C4941" s="0" t="s">
        <v>796</v>
      </c>
      <c r="D4941" s="14" t="n">
        <v>65.29</v>
      </c>
    </row>
    <row r="4942" customFormat="false" ht="15" hidden="false" customHeight="false" outlineLevel="0" collapsed="false">
      <c r="A4942" s="4" t="n">
        <v>40875</v>
      </c>
      <c r="B4942" s="0" t="s">
        <v>797</v>
      </c>
      <c r="C4942" s="0" t="s">
        <v>798</v>
      </c>
      <c r="D4942" s="14" t="n">
        <v>327.41</v>
      </c>
    </row>
    <row r="4943" customFormat="false" ht="15" hidden="false" customHeight="false" outlineLevel="0" collapsed="false">
      <c r="A4943" s="4" t="n">
        <v>40875</v>
      </c>
      <c r="B4943" s="0" t="s">
        <v>799</v>
      </c>
      <c r="C4943" s="0" t="s">
        <v>800</v>
      </c>
      <c r="D4943" s="14" t="n">
        <v>103.8</v>
      </c>
    </row>
    <row r="4944" customFormat="false" ht="15" hidden="false" customHeight="false" outlineLevel="0" collapsed="false">
      <c r="A4944" s="4" t="n">
        <v>40875</v>
      </c>
      <c r="B4944" s="0" t="s">
        <v>801</v>
      </c>
      <c r="C4944" s="0" t="s">
        <v>802</v>
      </c>
      <c r="D4944" s="14" t="n">
        <v>193.84</v>
      </c>
    </row>
    <row r="4945" customFormat="false" ht="15" hidden="false" customHeight="false" outlineLevel="0" collapsed="false">
      <c r="A4945" s="4" t="n">
        <v>40875</v>
      </c>
      <c r="B4945" s="0" t="s">
        <v>803</v>
      </c>
      <c r="C4945" s="0" t="s">
        <v>804</v>
      </c>
      <c r="D4945" s="14" t="n">
        <v>263.93</v>
      </c>
    </row>
    <row r="4946" customFormat="false" ht="15" hidden="false" customHeight="false" outlineLevel="0" collapsed="false">
      <c r="A4946" s="4" t="n">
        <v>40875</v>
      </c>
      <c r="B4946" s="0" t="s">
        <v>805</v>
      </c>
      <c r="C4946" s="0" t="s">
        <v>806</v>
      </c>
      <c r="D4946" s="14" t="n">
        <v>586.35</v>
      </c>
    </row>
    <row r="4947" customFormat="false" ht="15" hidden="false" customHeight="false" outlineLevel="0" collapsed="false">
      <c r="A4947" s="4" t="n">
        <v>40875</v>
      </c>
      <c r="B4947" s="0" t="s">
        <v>807</v>
      </c>
      <c r="C4947" s="0" t="s">
        <v>808</v>
      </c>
      <c r="D4947" s="14" t="n">
        <v>8.25</v>
      </c>
    </row>
    <row r="4948" customFormat="false" ht="15" hidden="false" customHeight="false" outlineLevel="0" collapsed="false">
      <c r="A4948" s="4" t="n">
        <v>40875</v>
      </c>
      <c r="B4948" s="0" t="s">
        <v>809</v>
      </c>
      <c r="C4948" s="0" t="s">
        <v>810</v>
      </c>
      <c r="D4948" s="14" t="n">
        <v>173.92</v>
      </c>
    </row>
    <row r="4949" customFormat="false" ht="15" hidden="false" customHeight="false" outlineLevel="0" collapsed="false">
      <c r="A4949" s="4" t="n">
        <v>40875</v>
      </c>
      <c r="B4949" s="0" t="s">
        <v>811</v>
      </c>
      <c r="C4949" s="0" t="s">
        <v>812</v>
      </c>
      <c r="D4949" s="14" t="n">
        <v>257.8</v>
      </c>
    </row>
    <row r="4950" customFormat="false" ht="15" hidden="false" customHeight="false" outlineLevel="0" collapsed="false">
      <c r="A4950" s="4" t="n">
        <v>40875</v>
      </c>
      <c r="B4950" s="0" t="s">
        <v>813</v>
      </c>
      <c r="C4950" s="0" t="s">
        <v>814</v>
      </c>
      <c r="D4950" s="14" t="n">
        <v>981.07</v>
      </c>
    </row>
    <row r="4951" customFormat="false" ht="15" hidden="false" customHeight="false" outlineLevel="0" collapsed="false">
      <c r="A4951" s="4" t="n">
        <v>40875</v>
      </c>
      <c r="B4951" s="0" t="s">
        <v>815</v>
      </c>
      <c r="C4951" s="0" t="s">
        <v>816</v>
      </c>
      <c r="D4951" s="14" t="n">
        <v>1717.92</v>
      </c>
    </row>
    <row r="4952" customFormat="false" ht="15" hidden="false" customHeight="false" outlineLevel="0" collapsed="false">
      <c r="A4952" s="4" t="n">
        <v>40875</v>
      </c>
      <c r="B4952" s="0" t="s">
        <v>817</v>
      </c>
      <c r="C4952" s="0" t="s">
        <v>818</v>
      </c>
      <c r="D4952" s="14" t="n">
        <v>297.08</v>
      </c>
    </row>
    <row r="4953" customFormat="false" ht="15" hidden="false" customHeight="false" outlineLevel="0" collapsed="false">
      <c r="A4953" s="4" t="n">
        <v>40875</v>
      </c>
      <c r="B4953" s="0" t="s">
        <v>819</v>
      </c>
      <c r="C4953" s="0" t="s">
        <v>820</v>
      </c>
      <c r="D4953" s="14" t="n">
        <v>640.71</v>
      </c>
    </row>
    <row r="4954" customFormat="false" ht="15" hidden="false" customHeight="false" outlineLevel="0" collapsed="false">
      <c r="A4954" s="4" t="n">
        <v>40875</v>
      </c>
      <c r="B4954" s="0" t="s">
        <v>821</v>
      </c>
      <c r="C4954" s="0" t="s">
        <v>822</v>
      </c>
      <c r="D4954" s="14" t="n">
        <v>698.21</v>
      </c>
    </row>
    <row r="4955" customFormat="false" ht="15" hidden="false" customHeight="false" outlineLevel="0" collapsed="false">
      <c r="A4955" s="4" t="n">
        <v>40875</v>
      </c>
      <c r="B4955" s="0" t="s">
        <v>823</v>
      </c>
      <c r="C4955" s="0" t="s">
        <v>824</v>
      </c>
      <c r="D4955" s="14" t="n">
        <v>772.16</v>
      </c>
    </row>
    <row r="4956" customFormat="false" ht="15" hidden="false" customHeight="false" outlineLevel="0" collapsed="false">
      <c r="A4956" s="4" t="n">
        <v>40875</v>
      </c>
      <c r="B4956" s="0" t="s">
        <v>825</v>
      </c>
      <c r="C4956" s="0" t="s">
        <v>826</v>
      </c>
      <c r="D4956" s="14" t="n">
        <v>838.05</v>
      </c>
    </row>
    <row r="4957" customFormat="false" ht="15" hidden="false" customHeight="false" outlineLevel="0" collapsed="false">
      <c r="A4957" s="4" t="n">
        <v>40875</v>
      </c>
      <c r="B4957" s="0" t="s">
        <v>827</v>
      </c>
      <c r="C4957" s="0" t="s">
        <v>828</v>
      </c>
      <c r="D4957" s="14" t="n">
        <v>923.11</v>
      </c>
    </row>
    <row r="4958" customFormat="false" ht="15" hidden="false" customHeight="false" outlineLevel="0" collapsed="false">
      <c r="A4958" s="4" t="n">
        <v>40875</v>
      </c>
      <c r="B4958" s="0" t="s">
        <v>829</v>
      </c>
      <c r="C4958" s="0" t="s">
        <v>830</v>
      </c>
      <c r="D4958" s="14" t="n">
        <v>821.15</v>
      </c>
    </row>
    <row r="4959" customFormat="false" ht="15" hidden="false" customHeight="false" outlineLevel="0" collapsed="false">
      <c r="A4959" s="4" t="n">
        <v>40875</v>
      </c>
      <c r="B4959" s="0" t="s">
        <v>831</v>
      </c>
      <c r="C4959" s="0" t="s">
        <v>832</v>
      </c>
      <c r="D4959" s="14" t="n">
        <v>2200.58</v>
      </c>
    </row>
    <row r="4960" customFormat="false" ht="15" hidden="false" customHeight="false" outlineLevel="0" collapsed="false">
      <c r="A4960" s="4" t="n">
        <v>40875</v>
      </c>
      <c r="B4960" s="0" t="s">
        <v>833</v>
      </c>
      <c r="C4960" s="0" t="s">
        <v>834</v>
      </c>
      <c r="D4960" s="14" t="n">
        <v>1529.59</v>
      </c>
    </row>
    <row r="4961" customFormat="false" ht="15" hidden="false" customHeight="false" outlineLevel="0" collapsed="false">
      <c r="A4961" s="4" t="n">
        <v>40875</v>
      </c>
      <c r="B4961" s="0" t="s">
        <v>835</v>
      </c>
      <c r="C4961" s="0" t="s">
        <v>836</v>
      </c>
      <c r="D4961" s="14" t="n">
        <v>712.04</v>
      </c>
    </row>
    <row r="4962" customFormat="false" ht="15" hidden="false" customHeight="false" outlineLevel="0" collapsed="false">
      <c r="A4962" s="4" t="n">
        <v>40875</v>
      </c>
      <c r="B4962" s="0" t="s">
        <v>837</v>
      </c>
      <c r="C4962" s="0" t="s">
        <v>838</v>
      </c>
      <c r="D4962" s="14" t="n">
        <v>518.13</v>
      </c>
    </row>
    <row r="4963" customFormat="false" ht="15" hidden="false" customHeight="false" outlineLevel="0" collapsed="false">
      <c r="A4963" s="4" t="n">
        <v>40875</v>
      </c>
      <c r="B4963" s="0" t="s">
        <v>839</v>
      </c>
      <c r="C4963" s="0" t="s">
        <v>840</v>
      </c>
      <c r="D4963" s="14" t="n">
        <v>203.55</v>
      </c>
    </row>
    <row r="4964" customFormat="false" ht="15" hidden="false" customHeight="false" outlineLevel="0" collapsed="false">
      <c r="A4964" s="4" t="n">
        <v>40875</v>
      </c>
      <c r="B4964" s="0" t="s">
        <v>841</v>
      </c>
      <c r="C4964" s="0" t="s">
        <v>842</v>
      </c>
      <c r="D4964" s="14" t="n">
        <v>199.75</v>
      </c>
    </row>
    <row r="4965" customFormat="false" ht="15" hidden="false" customHeight="false" outlineLevel="0" collapsed="false">
      <c r="A4965" s="4" t="n">
        <v>40875</v>
      </c>
      <c r="B4965" s="0" t="s">
        <v>843</v>
      </c>
      <c r="C4965" s="0" t="s">
        <v>844</v>
      </c>
      <c r="D4965" s="14" t="n">
        <v>2403.31</v>
      </c>
    </row>
    <row r="4966" customFormat="false" ht="15" hidden="false" customHeight="false" outlineLevel="0" collapsed="false">
      <c r="A4966" s="4" t="n">
        <v>40875</v>
      </c>
      <c r="B4966" s="0" t="s">
        <v>845</v>
      </c>
      <c r="C4966" s="0" t="s">
        <v>846</v>
      </c>
      <c r="D4966" s="14" t="n">
        <v>1193.86</v>
      </c>
    </row>
    <row r="4967" customFormat="false" ht="15" hidden="false" customHeight="false" outlineLevel="0" collapsed="false">
      <c r="A4967" s="4" t="n">
        <v>40875</v>
      </c>
      <c r="B4967" s="0" t="s">
        <v>847</v>
      </c>
      <c r="C4967" s="0" t="s">
        <v>848</v>
      </c>
      <c r="D4967" s="14" t="n">
        <v>1568.09</v>
      </c>
    </row>
    <row r="4968" customFormat="false" ht="15" hidden="false" customHeight="false" outlineLevel="0" collapsed="false">
      <c r="A4968" s="4" t="n">
        <v>40875</v>
      </c>
      <c r="B4968" s="0" t="s">
        <v>849</v>
      </c>
      <c r="C4968" s="0" t="s">
        <v>850</v>
      </c>
      <c r="D4968" s="14" t="n">
        <v>442.54</v>
      </c>
    </row>
    <row r="4969" customFormat="false" ht="15" hidden="false" customHeight="false" outlineLevel="0" collapsed="false">
      <c r="A4969" s="4" t="n">
        <v>40875</v>
      </c>
      <c r="B4969" s="0" t="s">
        <v>851</v>
      </c>
      <c r="C4969" s="0" t="s">
        <v>852</v>
      </c>
      <c r="D4969" s="14" t="n">
        <v>678.97</v>
      </c>
    </row>
    <row r="4970" customFormat="false" ht="15" hidden="false" customHeight="false" outlineLevel="0" collapsed="false">
      <c r="A4970" s="4" t="n">
        <v>40875</v>
      </c>
      <c r="B4970" s="0" t="s">
        <v>853</v>
      </c>
      <c r="C4970" s="0" t="s">
        <v>854</v>
      </c>
      <c r="D4970" s="14" t="n">
        <v>421.29</v>
      </c>
    </row>
    <row r="4971" customFormat="false" ht="15" hidden="false" customHeight="false" outlineLevel="0" collapsed="false">
      <c r="A4971" s="4" t="n">
        <v>40875</v>
      </c>
      <c r="B4971" s="0" t="s">
        <v>855</v>
      </c>
      <c r="C4971" s="0" t="s">
        <v>856</v>
      </c>
      <c r="D4971" s="14" t="n">
        <v>341.32</v>
      </c>
    </row>
    <row r="4972" customFormat="false" ht="15" hidden="false" customHeight="false" outlineLevel="0" collapsed="false">
      <c r="A4972" s="4" t="n">
        <v>40875</v>
      </c>
      <c r="B4972" s="0" t="s">
        <v>857</v>
      </c>
      <c r="C4972" s="0" t="s">
        <v>858</v>
      </c>
      <c r="D4972" s="14" t="n">
        <v>364.47</v>
      </c>
    </row>
    <row r="4973" customFormat="false" ht="15" hidden="false" customHeight="false" outlineLevel="0" collapsed="false">
      <c r="A4973" s="4" t="n">
        <v>40875</v>
      </c>
      <c r="B4973" s="0" t="s">
        <v>859</v>
      </c>
      <c r="C4973" s="0" t="s">
        <v>860</v>
      </c>
      <c r="D4973" s="14" t="n">
        <v>573.19</v>
      </c>
    </row>
    <row r="4974" customFormat="false" ht="15" hidden="false" customHeight="false" outlineLevel="0" collapsed="false">
      <c r="A4974" s="4" t="n">
        <v>40875</v>
      </c>
      <c r="B4974" s="0" t="s">
        <v>861</v>
      </c>
      <c r="C4974" s="0" t="s">
        <v>862</v>
      </c>
      <c r="D4974" s="14" t="n">
        <v>377.84</v>
      </c>
    </row>
    <row r="4975" customFormat="false" ht="15" hidden="false" customHeight="false" outlineLevel="0" collapsed="false">
      <c r="A4975" s="4" t="n">
        <v>40875</v>
      </c>
      <c r="B4975" s="0" t="s">
        <v>863</v>
      </c>
      <c r="C4975" s="0" t="s">
        <v>864</v>
      </c>
      <c r="D4975" s="14" t="n">
        <v>411.72</v>
      </c>
    </row>
    <row r="4976" customFormat="false" ht="15" hidden="false" customHeight="false" outlineLevel="0" collapsed="false">
      <c r="A4976" s="4" t="n">
        <v>40875</v>
      </c>
      <c r="B4976" s="0" t="s">
        <v>865</v>
      </c>
      <c r="C4976" s="0" t="s">
        <v>866</v>
      </c>
      <c r="D4976" s="14" t="n">
        <v>494</v>
      </c>
    </row>
    <row r="4977" customFormat="false" ht="15" hidden="false" customHeight="false" outlineLevel="0" collapsed="false">
      <c r="A4977" s="4" t="n">
        <v>40875</v>
      </c>
      <c r="B4977" s="0" t="s">
        <v>867</v>
      </c>
      <c r="C4977" s="0" t="s">
        <v>868</v>
      </c>
      <c r="D4977" s="14" t="n">
        <v>292.27</v>
      </c>
    </row>
    <row r="4978" customFormat="false" ht="15" hidden="false" customHeight="false" outlineLevel="0" collapsed="false">
      <c r="A4978" s="4" t="n">
        <v>40875</v>
      </c>
      <c r="B4978" s="0" t="s">
        <v>869</v>
      </c>
      <c r="C4978" s="0" t="s">
        <v>870</v>
      </c>
      <c r="D4978" s="14" t="n">
        <v>1384.47</v>
      </c>
    </row>
    <row r="4979" customFormat="false" ht="15" hidden="false" customHeight="false" outlineLevel="0" collapsed="false">
      <c r="A4979" s="4" t="n">
        <v>40875</v>
      </c>
      <c r="B4979" s="0" t="s">
        <v>871</v>
      </c>
      <c r="C4979" s="0" t="s">
        <v>872</v>
      </c>
      <c r="D4979" s="14" t="n">
        <v>636.15</v>
      </c>
    </row>
    <row r="4980" customFormat="false" ht="15" hidden="false" customHeight="false" outlineLevel="0" collapsed="false">
      <c r="A4980" s="4" t="n">
        <v>40875</v>
      </c>
      <c r="B4980" s="0" t="s">
        <v>873</v>
      </c>
      <c r="C4980" s="0" t="s">
        <v>874</v>
      </c>
      <c r="D4980" s="14" t="n">
        <v>2124.77</v>
      </c>
    </row>
    <row r="4981" customFormat="false" ht="15" hidden="false" customHeight="false" outlineLevel="0" collapsed="false">
      <c r="A4981" s="4" t="n">
        <v>40875</v>
      </c>
      <c r="B4981" s="0" t="s">
        <v>875</v>
      </c>
      <c r="C4981" s="0" t="s">
        <v>876</v>
      </c>
      <c r="D4981" s="14" t="n">
        <v>823.09</v>
      </c>
    </row>
    <row r="4982" customFormat="false" ht="15" hidden="false" customHeight="false" outlineLevel="0" collapsed="false">
      <c r="A4982" s="4" t="n">
        <v>40875</v>
      </c>
      <c r="B4982" s="0" t="s">
        <v>877</v>
      </c>
      <c r="C4982" s="0" t="s">
        <v>878</v>
      </c>
      <c r="D4982" s="14" t="n">
        <v>823.13</v>
      </c>
    </row>
    <row r="4983" customFormat="false" ht="15" hidden="false" customHeight="false" outlineLevel="0" collapsed="false">
      <c r="A4983" s="4" t="n">
        <v>40875</v>
      </c>
      <c r="B4983" s="0" t="s">
        <v>879</v>
      </c>
      <c r="C4983" s="0" t="s">
        <v>880</v>
      </c>
      <c r="D4983" s="14" t="n">
        <v>1982.99</v>
      </c>
    </row>
    <row r="4984" customFormat="false" ht="15" hidden="false" customHeight="false" outlineLevel="0" collapsed="false">
      <c r="A4984" s="4" t="n">
        <v>40875</v>
      </c>
      <c r="B4984" s="0" t="s">
        <v>881</v>
      </c>
      <c r="C4984" s="0" t="s">
        <v>882</v>
      </c>
      <c r="D4984" s="14" t="n">
        <v>180.63</v>
      </c>
    </row>
    <row r="4985" customFormat="false" ht="15" hidden="false" customHeight="false" outlineLevel="0" collapsed="false">
      <c r="A4985" s="4" t="n">
        <v>40875</v>
      </c>
      <c r="B4985" s="0" t="s">
        <v>883</v>
      </c>
      <c r="C4985" s="0" t="s">
        <v>884</v>
      </c>
      <c r="D4985" s="14" t="n">
        <v>883.54</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120"/>
  </cols>
  <sheetData>
    <row r="1" customFormat="false" ht="21.75" hidden="false" customHeight="true" outlineLevel="0" collapsed="false">
      <c r="A1" s="6" t="s">
        <v>919</v>
      </c>
      <c r="B1" s="6" t="s">
        <v>920</v>
      </c>
    </row>
    <row r="2" customFormat="false" ht="23.85" hidden="false" customHeight="false" outlineLevel="0" collapsed="false">
      <c r="A2" s="1" t="s">
        <v>921</v>
      </c>
      <c r="B2" s="16" t="s">
        <v>922</v>
      </c>
    </row>
    <row r="3" customFormat="false" ht="15" hidden="false" customHeight="false" outlineLevel="0" collapsed="false">
      <c r="A3" s="1" t="s">
        <v>19</v>
      </c>
      <c r="B3" s="16" t="s">
        <v>923</v>
      </c>
    </row>
    <row r="4" customFormat="false" ht="23.85" hidden="false" customHeight="false" outlineLevel="0" collapsed="false">
      <c r="A4" s="1" t="s">
        <v>924</v>
      </c>
      <c r="B4" s="16" t="s">
        <v>925</v>
      </c>
    </row>
    <row r="5" customFormat="false" ht="15" hidden="false" customHeight="false" outlineLevel="0" collapsed="false">
      <c r="A5" s="1" t="s">
        <v>18</v>
      </c>
      <c r="B5" s="16" t="s">
        <v>926</v>
      </c>
    </row>
    <row r="6" customFormat="false" ht="15" hidden="false" customHeight="false" outlineLevel="0" collapsed="false">
      <c r="A6" s="1" t="s">
        <v>20</v>
      </c>
      <c r="B6" s="16" t="s">
        <v>927</v>
      </c>
    </row>
    <row r="7" customFormat="false" ht="15" hidden="false" customHeight="false" outlineLevel="0" collapsed="false">
      <c r="A7" s="1" t="s">
        <v>21</v>
      </c>
      <c r="B7" s="16" t="s">
        <v>928</v>
      </c>
    </row>
    <row r="8" customFormat="false" ht="15" hidden="false" customHeight="false" outlineLevel="0" collapsed="false">
      <c r="A8" s="1" t="s">
        <v>22</v>
      </c>
      <c r="B8" s="16" t="s">
        <v>929</v>
      </c>
    </row>
    <row r="9" customFormat="false" ht="15" hidden="false" customHeight="false" outlineLevel="0" collapsed="false">
      <c r="A9" s="1" t="s">
        <v>23</v>
      </c>
      <c r="B9" s="16" t="s">
        <v>930</v>
      </c>
    </row>
    <row r="10" customFormat="false" ht="23.85" hidden="false" customHeight="false" outlineLevel="0" collapsed="false">
      <c r="A10" s="1" t="s">
        <v>48</v>
      </c>
      <c r="B10" s="16" t="s">
        <v>931</v>
      </c>
    </row>
    <row r="11" customFormat="false" ht="15" hidden="false" customHeight="false" outlineLevel="0" collapsed="false">
      <c r="A11" s="1" t="s">
        <v>25</v>
      </c>
      <c r="B11" s="16" t="s">
        <v>932</v>
      </c>
    </row>
    <row r="12" customFormat="false" ht="15" hidden="false" customHeight="false" outlineLevel="0" collapsed="false">
      <c r="A12" s="1" t="s">
        <v>26</v>
      </c>
      <c r="B12" s="16" t="s">
        <v>933</v>
      </c>
    </row>
    <row r="13" customFormat="false" ht="15" hidden="false" customHeight="false" outlineLevel="0" collapsed="false">
      <c r="A13" s="1" t="s">
        <v>27</v>
      </c>
      <c r="B13" s="16" t="s">
        <v>934</v>
      </c>
    </row>
    <row r="14" customFormat="false" ht="15" hidden="false" customHeight="false" outlineLevel="0" collapsed="false">
      <c r="A14" s="1" t="s">
        <v>28</v>
      </c>
      <c r="B14" s="16" t="s">
        <v>935</v>
      </c>
    </row>
    <row r="15" customFormat="false" ht="23.85" hidden="false" customHeight="false" outlineLevel="0" collapsed="false">
      <c r="A15" s="1" t="s">
        <v>936</v>
      </c>
      <c r="B15" s="16" t="s">
        <v>937</v>
      </c>
    </row>
    <row r="16" customFormat="false" ht="23.85" hidden="false" customHeight="false" outlineLevel="0" collapsed="false">
      <c r="A16" s="1" t="s">
        <v>938</v>
      </c>
      <c r="B16" s="16" t="s">
        <v>939</v>
      </c>
    </row>
    <row r="17" customFormat="false" ht="23.85" hidden="false" customHeight="false" outlineLevel="0" collapsed="false">
      <c r="A17" s="1" t="s">
        <v>940</v>
      </c>
      <c r="B17" s="16" t="s">
        <v>941</v>
      </c>
    </row>
    <row r="18" customFormat="false" ht="23.85" hidden="false" customHeight="false" outlineLevel="0" collapsed="false">
      <c r="A18" s="1" t="s">
        <v>942</v>
      </c>
      <c r="B18" s="16" t="s">
        <v>943</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20"/>
  </cols>
  <sheetData>
    <row r="1" customFormat="false" ht="15" hidden="false" customHeight="false" outlineLevel="0" collapsed="false">
      <c r="A1" s="17" t="s">
        <v>0</v>
      </c>
    </row>
    <row r="2" customFormat="false" ht="15" hidden="false" customHeight="false" outlineLevel="0" collapsed="false">
      <c r="A2" s="16"/>
    </row>
    <row r="3" customFormat="false" ht="15" hidden="false" customHeight="false" outlineLevel="0" collapsed="false">
      <c r="A3" s="17" t="s">
        <v>944</v>
      </c>
    </row>
    <row r="4" customFormat="false" ht="15" hidden="false" customHeight="false" outlineLevel="0" collapsed="false">
      <c r="A4" s="16" t="s">
        <v>945</v>
      </c>
    </row>
    <row r="5" customFormat="false" ht="15" hidden="false" customHeight="false" outlineLevel="0" collapsed="false">
      <c r="A5" s="16" t="s">
        <v>946</v>
      </c>
    </row>
    <row r="6" customFormat="false" ht="15" hidden="false" customHeight="false" outlineLevel="0" collapsed="false">
      <c r="A6" s="16" t="s">
        <v>947</v>
      </c>
    </row>
    <row r="7" customFormat="false" ht="23.85" hidden="false" customHeight="false" outlineLevel="0" collapsed="false">
      <c r="A7" s="16" t="s">
        <v>948</v>
      </c>
    </row>
    <row r="8" customFormat="false" ht="15" hidden="false" customHeight="false" outlineLevel="0" collapsed="false">
      <c r="A8" s="16"/>
    </row>
    <row r="9" customFormat="false" ht="15" hidden="false" customHeight="false" outlineLevel="0" collapsed="false">
      <c r="A9" s="17" t="s">
        <v>949</v>
      </c>
    </row>
    <row r="10" customFormat="false" ht="23.85" hidden="false" customHeight="false" outlineLevel="0" collapsed="false">
      <c r="A10" s="16" t="s">
        <v>950</v>
      </c>
    </row>
    <row r="11" customFormat="false" ht="15" hidden="false" customHeight="false" outlineLevel="0" collapsed="false">
      <c r="A11" s="16" t="s">
        <v>951</v>
      </c>
    </row>
    <row r="12" customFormat="false" ht="15" hidden="false" customHeight="false" outlineLevel="0" collapsed="false">
      <c r="A12" s="16" t="s">
        <v>952</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2026-10-20T17:27:58Z</dcterms:created>
  <dc:creator>Built with Claude under Zachary's direction</dc:creator>
  <dc:description/>
  <dc:language>en-US</dc:language>
  <cp:lastModifiedBy/>
  <dcterms:modified xsi:type="dcterms:W3CDTF">2026-10-20T17:27:58Z</dcterms:modified>
  <cp:revision>0</cp:revision>
  <dc:subject/>
  <dc:title>Weekly KPI report</dc:title>
</cp:coreProperties>
</file>

<file path=docProps/custom.xml><?xml version="1.0" encoding="utf-8"?>
<Properties xmlns="http://schemas.openxmlformats.org/officeDocument/2006/custom-properties" xmlns:vt="http://schemas.openxmlformats.org/officeDocument/2006/docPropsVTypes"/>
</file>